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universiteittwente-my.sharepoint.com/personal/f_l_a_boelen_student_utwente_nl/Documents/Module 8 2024 (M8)/M8 - Project Virtual Product Development  (Pro-VPD)/Pro-VPD T Data/"/>
    </mc:Choice>
  </mc:AlternateContent>
  <xr:revisionPtr revIDLastSave="107" documentId="13_ncr:1_{3C3ACA31-2546-4F75-84B2-75C3B1241173}" xr6:coauthVersionLast="47" xr6:coauthVersionMax="47" xr10:uidLastSave="{BABE00E5-38DC-4FB7-A260-B916D683129C}"/>
  <bookViews>
    <workbookView xWindow="-120" yWindow="-120" windowWidth="19440" windowHeight="10320" xr2:uid="{923E0CDA-E9D6-41BC-B54D-21B26930DBA6}"/>
  </bookViews>
  <sheets>
    <sheet name="1. Project overview" sheetId="1" r:id="rId1"/>
    <sheet name="2. Risk" sheetId="5" r:id="rId2"/>
    <sheet name="3. Measures" sheetId="6" r:id="rId3"/>
    <sheet name="Lis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5" l="1"/>
  <c r="B36" i="1"/>
  <c r="B37" i="1"/>
  <c r="B38" i="1"/>
  <c r="B39" i="1"/>
  <c r="B40" i="1"/>
  <c r="B41" i="1"/>
  <c r="B42" i="1"/>
  <c r="B43" i="1"/>
  <c r="B44" i="1"/>
  <c r="B45" i="1"/>
  <c r="B46" i="1"/>
  <c r="B47" i="1"/>
  <c r="B48" i="1"/>
  <c r="B49" i="1"/>
  <c r="B50" i="1"/>
  <c r="B51" i="1"/>
  <c r="B52" i="1"/>
  <c r="B53" i="1"/>
  <c r="B35" i="1"/>
  <c r="B13" i="1"/>
  <c r="B14" i="1"/>
  <c r="B15" i="1"/>
  <c r="B16" i="1"/>
  <c r="B17" i="1"/>
  <c r="B18" i="1"/>
  <c r="B19" i="1"/>
  <c r="B20" i="1"/>
  <c r="B21" i="1"/>
  <c r="B22" i="1"/>
  <c r="B23" i="1"/>
  <c r="B24" i="1"/>
  <c r="B25" i="1"/>
  <c r="B26" i="1"/>
  <c r="B27" i="1"/>
  <c r="B28" i="1"/>
  <c r="B29" i="1"/>
  <c r="B30" i="1"/>
  <c r="B31" i="1"/>
  <c r="B12" i="1"/>
  <c r="B67" i="1"/>
  <c r="B68" i="1"/>
  <c r="B69" i="1"/>
  <c r="B70" i="1"/>
  <c r="B71" i="1"/>
  <c r="O46" i="1"/>
  <c r="O47" i="1"/>
  <c r="O48" i="1"/>
  <c r="O49" i="1"/>
  <c r="O19" i="1"/>
  <c r="O20" i="1"/>
  <c r="O21" i="1"/>
  <c r="O22" i="1"/>
  <c r="O23" i="1"/>
  <c r="O24" i="1"/>
  <c r="O25" i="1"/>
  <c r="O26" i="1"/>
  <c r="O27" i="1"/>
  <c r="O28" i="1"/>
  <c r="O29" i="1"/>
  <c r="O30" i="1"/>
  <c r="E97" i="1"/>
  <c r="E96" i="1"/>
  <c r="B80" i="1"/>
  <c r="B81" i="1"/>
  <c r="B82" i="1"/>
  <c r="B83" i="1"/>
  <c r="B84" i="1"/>
  <c r="B85" i="1"/>
  <c r="B86" i="1"/>
  <c r="B87" i="1"/>
  <c r="B88" i="1"/>
  <c r="B89" i="1"/>
  <c r="B57" i="1"/>
  <c r="B58" i="1"/>
  <c r="B59" i="1"/>
  <c r="B60" i="1"/>
  <c r="B61" i="1"/>
  <c r="B62" i="1"/>
  <c r="B63" i="1"/>
  <c r="B64" i="1"/>
  <c r="B65" i="1"/>
  <c r="B66" i="1"/>
  <c r="O37" i="1"/>
  <c r="O38" i="1"/>
  <c r="O39" i="1"/>
  <c r="O40" i="1"/>
  <c r="O41" i="1"/>
  <c r="O42" i="1"/>
  <c r="O43" i="1"/>
  <c r="O44" i="1"/>
  <c r="O45" i="1"/>
  <c r="O50" i="1"/>
  <c r="O13" i="1"/>
  <c r="O14" i="1"/>
  <c r="O15" i="1"/>
  <c r="O16" i="1"/>
  <c r="O17" i="1"/>
  <c r="O18" i="1"/>
  <c r="O31" i="1"/>
  <c r="B8" i="6"/>
  <c r="B9" i="6"/>
  <c r="B10" i="6"/>
  <c r="B11" i="6"/>
  <c r="B12" i="6"/>
  <c r="B13" i="6"/>
  <c r="B14" i="6"/>
  <c r="B15" i="6"/>
  <c r="B16" i="6"/>
  <c r="B17" i="6"/>
  <c r="B18" i="6"/>
  <c r="B19" i="6"/>
  <c r="B20" i="6"/>
  <c r="B21" i="6"/>
  <c r="B22" i="6"/>
  <c r="B23" i="6"/>
  <c r="B24" i="6"/>
  <c r="B25" i="6"/>
  <c r="B26" i="6"/>
  <c r="B7" i="6"/>
  <c r="B19" i="5"/>
  <c r="B20" i="5"/>
  <c r="B21" i="5"/>
  <c r="B22" i="5"/>
  <c r="B23" i="5"/>
  <c r="B24" i="5"/>
  <c r="B25" i="5"/>
  <c r="B26" i="5"/>
  <c r="B27" i="5"/>
  <c r="B28" i="5"/>
  <c r="B29" i="5"/>
  <c r="B30" i="5"/>
  <c r="B31" i="5"/>
  <c r="B32" i="5"/>
  <c r="B33" i="5"/>
  <c r="B34" i="5"/>
  <c r="B35" i="5"/>
  <c r="B36" i="5"/>
  <c r="B37" i="5"/>
  <c r="B18" i="5"/>
  <c r="B79" i="1"/>
  <c r="B90" i="1"/>
  <c r="B91" i="1"/>
  <c r="B92" i="1"/>
  <c r="B78" i="1"/>
  <c r="B72" i="1"/>
  <c r="B73" i="1"/>
  <c r="B74" i="1"/>
  <c r="B75" i="1"/>
  <c r="B56" i="1"/>
  <c r="O12" i="1"/>
  <c r="C94" i="1" l="1"/>
  <c r="O53" i="1" l="1"/>
  <c r="O52" i="1"/>
  <c r="O51" i="1"/>
  <c r="O36" i="1"/>
  <c r="O35" i="1"/>
  <c r="N6" i="5"/>
  <c r="C6" i="5" s="1"/>
  <c r="E15" i="5"/>
  <c r="C14" i="5"/>
  <c r="C15" i="5"/>
  <c r="D13" i="5"/>
  <c r="D15" i="5"/>
  <c r="E13" i="5"/>
  <c r="E14" i="5"/>
  <c r="C13" i="5"/>
  <c r="O19" i="5"/>
  <c r="O20" i="5"/>
  <c r="O21" i="5"/>
  <c r="O22" i="5"/>
  <c r="O23" i="5"/>
  <c r="O24" i="5"/>
  <c r="O25" i="5"/>
  <c r="O26" i="5"/>
  <c r="O27" i="5"/>
  <c r="O28" i="5"/>
  <c r="O29" i="5"/>
  <c r="O30" i="5"/>
  <c r="O31" i="5"/>
  <c r="O32" i="5"/>
  <c r="O33" i="5"/>
  <c r="O34" i="5"/>
  <c r="O35" i="5"/>
  <c r="O36" i="5"/>
  <c r="O37" i="5"/>
  <c r="O18" i="5"/>
  <c r="P19" i="5"/>
  <c r="Q19" i="5"/>
  <c r="P20" i="5"/>
  <c r="Q20" i="5"/>
  <c r="P21" i="5"/>
  <c r="Q21" i="5"/>
  <c r="P22" i="5"/>
  <c r="Q22" i="5"/>
  <c r="P23" i="5"/>
  <c r="Q23" i="5"/>
  <c r="P24" i="5"/>
  <c r="Q24" i="5"/>
  <c r="P25" i="5"/>
  <c r="Q25" i="5"/>
  <c r="P26" i="5"/>
  <c r="Q26" i="5"/>
  <c r="P27" i="5"/>
  <c r="Q27" i="5"/>
  <c r="P28" i="5"/>
  <c r="Q28" i="5"/>
  <c r="P29" i="5"/>
  <c r="Q29" i="5"/>
  <c r="P30" i="5"/>
  <c r="Q30" i="5"/>
  <c r="P31" i="5"/>
  <c r="Q31" i="5"/>
  <c r="P32" i="5"/>
  <c r="Q32" i="5"/>
  <c r="P33" i="5"/>
  <c r="Q33" i="5"/>
  <c r="P34" i="5"/>
  <c r="Q34" i="5"/>
  <c r="P35" i="5"/>
  <c r="Q35" i="5"/>
  <c r="P36" i="5"/>
  <c r="Q36" i="5"/>
  <c r="P37" i="5"/>
  <c r="Q37" i="5"/>
  <c r="Q18" i="5"/>
  <c r="P18" i="5"/>
  <c r="O54" i="1" l="1"/>
  <c r="R37" i="5"/>
  <c r="H37" i="5" s="1"/>
  <c r="R32" i="5"/>
  <c r="H32" i="5" s="1"/>
  <c r="R34" i="5"/>
  <c r="H34" i="5" s="1"/>
  <c r="R36" i="5"/>
  <c r="H36" i="5" s="1"/>
  <c r="R28" i="5"/>
  <c r="H28" i="5" s="1"/>
  <c r="R26" i="5"/>
  <c r="H26" i="5" s="1"/>
  <c r="R24" i="5"/>
  <c r="H24" i="5" s="1"/>
  <c r="R22" i="5"/>
  <c r="H22" i="5" s="1"/>
  <c r="R20" i="5"/>
  <c r="H20" i="5" s="1"/>
  <c r="R33" i="5"/>
  <c r="H33" i="5" s="1"/>
  <c r="R25" i="5"/>
  <c r="H25" i="5" s="1"/>
  <c r="R31" i="5"/>
  <c r="H31" i="5" s="1"/>
  <c r="R27" i="5"/>
  <c r="H27" i="5" s="1"/>
  <c r="R23" i="5"/>
  <c r="H23" i="5" s="1"/>
  <c r="R19" i="5"/>
  <c r="H19" i="5" s="1"/>
  <c r="R35" i="5"/>
  <c r="H35" i="5" s="1"/>
  <c r="R18" i="5"/>
  <c r="H18" i="5" s="1"/>
  <c r="R30" i="5"/>
  <c r="H30" i="5" s="1"/>
  <c r="R29" i="5"/>
  <c r="H29" i="5" s="1"/>
  <c r="R21" i="5"/>
  <c r="H2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Lennart Huizing</author>
  </authors>
  <commentList>
    <comment ref="C13" authorId="0" shapeId="0" xr:uid="{38986D7E-ED83-4183-8036-960C11956E56}">
      <text>
        <r>
          <rPr>
            <b/>
            <sz val="9"/>
            <color indexed="81"/>
            <rFont val="Tahoma"/>
            <family val="2"/>
          </rPr>
          <t>Lennart Huizing:</t>
        </r>
        <r>
          <rPr>
            <sz val="9"/>
            <color indexed="81"/>
            <rFont val="Tahoma"/>
            <family val="2"/>
          </rPr>
          <t xml:space="preserve">
Being observed by a government or a private business or entity.</t>
        </r>
      </text>
    </comment>
    <comment ref="D13" authorId="0" shapeId="0" xr:uid="{98C8E12F-F471-4CC7-A8CE-34C850CDF1CE}">
      <text>
        <r>
          <rPr>
            <b/>
            <sz val="9"/>
            <color indexed="81"/>
            <rFont val="Tahoma"/>
            <family val="2"/>
          </rPr>
          <t>Lennart Huizing:</t>
        </r>
        <r>
          <rPr>
            <sz val="9"/>
            <color indexed="81"/>
            <rFont val="Tahoma"/>
            <family val="2"/>
          </rPr>
          <t xml:space="preserve">
Denying access to services or resources based on information specific to an individual.</t>
        </r>
      </text>
    </comment>
    <comment ref="E13" authorId="0" shapeId="0" xr:uid="{21B6C0F1-199D-4803-BADE-7C358CE8E31A}">
      <text>
        <r>
          <rPr>
            <b/>
            <sz val="9"/>
            <color indexed="81"/>
            <rFont val="Tahoma"/>
            <family val="2"/>
          </rPr>
          <t>Lennart Huizing:</t>
        </r>
        <r>
          <rPr>
            <sz val="9"/>
            <color indexed="81"/>
            <rFont val="Tahoma"/>
            <family val="2"/>
          </rPr>
          <t xml:space="preserve">
When someone unwantedly and uncontrollably enters someone else's personal space, either online or offline.</t>
        </r>
      </text>
    </comment>
    <comment ref="C14" authorId="0" shapeId="0" xr:uid="{21165C26-B32C-4984-A9AF-AD6784818FF8}">
      <text>
        <r>
          <rPr>
            <b/>
            <sz val="9"/>
            <color indexed="81"/>
            <rFont val="Tahoma"/>
            <family val="2"/>
          </rPr>
          <t>Lennart Huizing:</t>
        </r>
        <r>
          <rPr>
            <sz val="9"/>
            <color indexed="81"/>
            <rFont val="Tahoma"/>
            <family val="2"/>
          </rPr>
          <t xml:space="preserve">
With false or colored information trying to influence someone into opinions or preferences they would otherwise not have or choose to have.</t>
        </r>
      </text>
    </comment>
    <comment ref="D14" authorId="0" shapeId="0" xr:uid="{31D42AF5-B585-4383-95B0-675F8BEB8853}">
      <text>
        <r>
          <rPr>
            <b/>
            <sz val="9"/>
            <color indexed="81"/>
            <rFont val="Tahoma"/>
            <family val="2"/>
          </rPr>
          <t>Lennart Huizing:</t>
        </r>
        <r>
          <rPr>
            <sz val="9"/>
            <color indexed="81"/>
            <rFont val="Tahoma"/>
            <family val="2"/>
          </rPr>
          <t xml:space="preserve">
Being threatened by the publication of personal information.</t>
        </r>
      </text>
    </comment>
    <comment ref="E14" authorId="0" shapeId="0" xr:uid="{DECD1A23-2096-4650-93FF-1AE5BF36F706}">
      <text>
        <r>
          <rPr>
            <b/>
            <sz val="9"/>
            <color indexed="81"/>
            <rFont val="Tahoma"/>
            <family val="2"/>
          </rPr>
          <t>Lennart Huizing:</t>
        </r>
        <r>
          <rPr>
            <sz val="9"/>
            <color indexed="81"/>
            <rFont val="Tahoma"/>
            <family val="2"/>
          </rPr>
          <t xml:space="preserve">
When information you want to keep private is being spread in order to influence other people's opinions about you.</t>
        </r>
      </text>
    </comment>
    <comment ref="C15" authorId="0" shapeId="0" xr:uid="{ED2E881B-5F57-4286-BF54-0128BEF14BBC}">
      <text>
        <r>
          <rPr>
            <b/>
            <sz val="9"/>
            <color indexed="81"/>
            <rFont val="Tahoma"/>
            <family val="2"/>
          </rPr>
          <t>Lennart Huizing:</t>
        </r>
        <r>
          <rPr>
            <sz val="9"/>
            <color indexed="81"/>
            <rFont val="Tahoma"/>
            <family val="2"/>
          </rPr>
          <t xml:space="preserve">
Treating people differently on the basis of personal characteristics, in particular on the basis of special categories of personal data.
</t>
        </r>
      </text>
    </comment>
    <comment ref="D15" authorId="0" shapeId="0" xr:uid="{41057632-2E15-4353-A62E-0D346D193322}">
      <text>
        <r>
          <rPr>
            <b/>
            <sz val="9"/>
            <color indexed="81"/>
            <rFont val="Tahoma"/>
            <family val="2"/>
          </rPr>
          <t>Lennart Huizing:</t>
        </r>
        <r>
          <rPr>
            <sz val="9"/>
            <color indexed="81"/>
            <rFont val="Tahoma"/>
            <family val="2"/>
          </rPr>
          <t xml:space="preserve">
Abusing someone's identity in order to make financial or other types of gains.</t>
        </r>
      </text>
    </comment>
    <comment ref="E15" authorId="0" shapeId="0" xr:uid="{586C31AA-727C-4E67-A1BE-E9B631AFC12E}">
      <text>
        <r>
          <rPr>
            <b/>
            <sz val="9"/>
            <color indexed="81"/>
            <rFont val="Tahoma"/>
            <family val="2"/>
          </rPr>
          <t>Lennart Huizing:</t>
        </r>
        <r>
          <rPr>
            <sz val="9"/>
            <color indexed="81"/>
            <rFont val="Tahoma"/>
            <family val="2"/>
          </rPr>
          <t xml:space="preserve">
When your health is damaged as a result of data processing, such as causing accidents by faulty information, or by disrupting medical devices, etc.</t>
        </r>
      </text>
    </comment>
  </commentList>
</comments>
</file>

<file path=xl/sharedStrings.xml><?xml version="1.0" encoding="utf-8"?>
<sst xmlns="http://schemas.openxmlformats.org/spreadsheetml/2006/main" count="252" uniqueCount="177">
  <si>
    <t>Frequentie</t>
  </si>
  <si>
    <t>Rollen</t>
  </si>
  <si>
    <t>Gevaren</t>
  </si>
  <si>
    <t>Stalking</t>
  </si>
  <si>
    <t>Risico - kans</t>
  </si>
  <si>
    <t>Risico - impact</t>
  </si>
  <si>
    <t>Risico - waarde</t>
  </si>
  <si>
    <t>11</t>
  </si>
  <si>
    <t>12</t>
  </si>
  <si>
    <t>13</t>
  </si>
  <si>
    <t>21</t>
  </si>
  <si>
    <t>31</t>
  </si>
  <si>
    <t>22</t>
  </si>
  <si>
    <t>23</t>
  </si>
  <si>
    <t>32</t>
  </si>
  <si>
    <t>33</t>
  </si>
  <si>
    <t>-</t>
  </si>
  <si>
    <t>Strategieën</t>
  </si>
  <si>
    <t>etc.</t>
  </si>
  <si>
    <t>Locatie gegevensverwerking</t>
  </si>
  <si>
    <t>Aantallen betrokkenen</t>
  </si>
  <si>
    <t>&lt; 1.000</t>
  </si>
  <si>
    <t>1.000 - 10.000</t>
  </si>
  <si>
    <t>10.000 - 100.000</t>
  </si>
  <si>
    <t>100.000 - 1.000.000</t>
  </si>
  <si>
    <t>&gt; 1.000.000</t>
  </si>
  <si>
    <t>©2021 Privacy Company</t>
  </si>
  <si>
    <t>Need/Nice/Blue sky</t>
  </si>
  <si>
    <t>Noodzaak</t>
  </si>
  <si>
    <t>Need to have</t>
  </si>
  <si>
    <t>Nice to have</t>
  </si>
  <si>
    <t>Blue sky list</t>
  </si>
  <si>
    <t>Phase 1: Project overview</t>
  </si>
  <si>
    <t>Enter the details about the project below and describe in general terms the way personal data will be processed.</t>
  </si>
  <si>
    <t>Project name:</t>
  </si>
  <si>
    <t>Purpose of the project:</t>
  </si>
  <si>
    <t>Explain concisely the overall purpose(s) of the project: why are you doing this?</t>
  </si>
  <si>
    <t>Date:</t>
  </si>
  <si>
    <t>Groups involved</t>
  </si>
  <si>
    <t>Group description</t>
  </si>
  <si>
    <t>Characteristics</t>
  </si>
  <si>
    <t>Processings</t>
  </si>
  <si>
    <t>Purpose</t>
  </si>
  <si>
    <t>Types of data subjects</t>
  </si>
  <si>
    <t>Describe the purpose for each sub-processing</t>
  </si>
  <si>
    <t>Select one from the list, or type in several</t>
  </si>
  <si>
    <t>Types of personal data</t>
  </si>
  <si>
    <t>Special categories</t>
  </si>
  <si>
    <t>Optional</t>
  </si>
  <si>
    <t>Select this if the processing was made optional by choice of the data subject</t>
  </si>
  <si>
    <t>Enter for each sub-processing which types of data will be processed for which groups of data subjects.</t>
  </si>
  <si>
    <t>Systems</t>
  </si>
  <si>
    <t>Name</t>
  </si>
  <si>
    <t>System name</t>
  </si>
  <si>
    <t>Description</t>
  </si>
  <si>
    <t>Controller</t>
  </si>
  <si>
    <t>Name every system used for data processing, and name the controller of the system.</t>
  </si>
  <si>
    <t>External Parties</t>
  </si>
  <si>
    <t>Description of role</t>
  </si>
  <si>
    <t>Formal role</t>
  </si>
  <si>
    <t>Explain what external parties (processors, etc) are involved in the processing of personal data.</t>
  </si>
  <si>
    <t>Number of data subjects</t>
  </si>
  <si>
    <t>Frequency of processing</t>
  </si>
  <si>
    <t>Will be determined automatically</t>
  </si>
  <si>
    <t>How often will data for a typical data subject be processed?</t>
  </si>
  <si>
    <t>Location of processing</t>
  </si>
  <si>
    <t>Andorra, Argentina, Canada, Faeröer Islands, Guernsey, Israel, Isle of Man, Japan, Jersey, New Zealand, Switzerland, U.K., and Uruguay</t>
  </si>
  <si>
    <t>This party independently determines the purposes and the means for the processing of personal data.</t>
  </si>
  <si>
    <t>This party determines the purposes and the means for the processing of personal data in collaboration with other parties.</t>
  </si>
  <si>
    <t>This party processes personal data on the instruction of and for the purposes of another party.</t>
  </si>
  <si>
    <t>This party processes personal data on the instruction of another party for the purposes of yet another party.</t>
  </si>
  <si>
    <t>This party receives personal data from another party for purposes of its own.</t>
  </si>
  <si>
    <t>incidentally</t>
  </si>
  <si>
    <t>annually</t>
  </si>
  <si>
    <t>monthly</t>
  </si>
  <si>
    <t>weekly</t>
  </si>
  <si>
    <t>daily</t>
  </si>
  <si>
    <t>Independent controller</t>
  </si>
  <si>
    <t>Joint controller</t>
  </si>
  <si>
    <t>Processor</t>
  </si>
  <si>
    <t>Sub-processor</t>
  </si>
  <si>
    <t>Receiver</t>
  </si>
  <si>
    <t>Only in EU member states</t>
  </si>
  <si>
    <t>Only in the EU and EEA member states</t>
  </si>
  <si>
    <t>Only in the EU and EEA or in countries with an adequacy decision</t>
  </si>
  <si>
    <t>At least in part in countries outside the EU and EEA with no adequacy decision</t>
  </si>
  <si>
    <t>Surveillance</t>
  </si>
  <si>
    <t>Manipulation</t>
  </si>
  <si>
    <t>Stigmatisation</t>
  </si>
  <si>
    <t>Exclusion</t>
  </si>
  <si>
    <t>Blackmail</t>
  </si>
  <si>
    <t>Identity fraud</t>
  </si>
  <si>
    <t>Reputation damage</t>
  </si>
  <si>
    <t>Fysical impact</t>
  </si>
  <si>
    <t>Other dangers</t>
  </si>
  <si>
    <t>Very small chance</t>
  </si>
  <si>
    <t>Reasonable chance</t>
  </si>
  <si>
    <t>More likely than not</t>
  </si>
  <si>
    <t>Minimal impact</t>
  </si>
  <si>
    <t>Some impact</t>
  </si>
  <si>
    <t>Severe impact</t>
  </si>
  <si>
    <t>Low risk</t>
  </si>
  <si>
    <t>Medium risk</t>
  </si>
  <si>
    <t>High risk</t>
  </si>
  <si>
    <t>Collect less</t>
  </si>
  <si>
    <t>Split</t>
  </si>
  <si>
    <t>Make abstract</t>
  </si>
  <si>
    <t>Hide</t>
  </si>
  <si>
    <t>Save less</t>
  </si>
  <si>
    <t>Inform</t>
  </si>
  <si>
    <t>Rights management</t>
  </si>
  <si>
    <t>Enforce</t>
  </si>
  <si>
    <t>Demonstrate</t>
  </si>
  <si>
    <t>Norway, Iceland, and Liechtenstein</t>
  </si>
  <si>
    <t>Continue with sheet 2: Risk</t>
  </si>
  <si>
    <t>Describe each group of data subjects that have specific roles or important group distinctions</t>
  </si>
  <si>
    <t xml:space="preserve">Describe relevant characteristics that may lead to increased risks for these groups, such as youth, elderly, mental health issues, language issues, etc. </t>
  </si>
  <si>
    <t>Name and describe the groups of data subjects of whom personal data will be processed. Remember to include employees or admins.</t>
  </si>
  <si>
    <t>Group size</t>
  </si>
  <si>
    <t>Calculated overall basic risk for the project</t>
  </si>
  <si>
    <t>very low</t>
  </si>
  <si>
    <t>very high</t>
  </si>
  <si>
    <t>This crudely calculated risk level serves to estimate whether you are required to do a formal data protection impact assessment (DPIA) and to get a sense of general risk level of the project. If the basic risk level is low, the chance that any specific risk will materialise in reality will be lower than when the basic risk level is high. The impact of each specific risk will not be changed.</t>
  </si>
  <si>
    <t>Please enter each specific risk to the rights and freedoms of the data subjects that may occur because of the proposed data processing in your project. Include both risks that occur because of unintended data processing, such as when a data breach occurs, and because of intended data processing, such as when people may be excluded from an important resource or service.</t>
  </si>
  <si>
    <t>Consider dangers such as:</t>
  </si>
  <si>
    <t>See the notes for explanations</t>
  </si>
  <si>
    <t>Risks</t>
  </si>
  <si>
    <t>Type of danger</t>
  </si>
  <si>
    <t>Chance of occurance</t>
  </si>
  <si>
    <t>Impact</t>
  </si>
  <si>
    <t>Risk level</t>
  </si>
  <si>
    <t>Continue with sheet 3: Measures.</t>
  </si>
  <si>
    <t>Phase 2: Risks</t>
  </si>
  <si>
    <t>Phase 3: Measures</t>
  </si>
  <si>
    <t>Enter the measures that can be taken to improve data protection in the table below. Consider each of the nine strategies of Privacy by Design from the scheme, that is based on the proposals by Jaap-Henk Hoepman. For more information, check www.privacydesigner.nl.</t>
  </si>
  <si>
    <t>Measures</t>
  </si>
  <si>
    <t>Proposal</t>
  </si>
  <si>
    <t>Strategy</t>
  </si>
  <si>
    <t>Included in the design</t>
  </si>
  <si>
    <t>Customer/company</t>
  </si>
  <si>
    <t>User/employee of customer</t>
  </si>
  <si>
    <t>Employee of Service system</t>
  </si>
  <si>
    <t>None</t>
  </si>
  <si>
    <t>Language issues</t>
  </si>
  <si>
    <t>Contact/long term relation</t>
  </si>
  <si>
    <t>Phone number, name, email, company/KvK, adress (of construction site)</t>
  </si>
  <si>
    <t>no</t>
  </si>
  <si>
    <t>yes</t>
  </si>
  <si>
    <t>Reviewing performance employees and helping them improve</t>
  </si>
  <si>
    <t>Name, phone number, email, agenda(time/job), location(expected location, no live location)</t>
  </si>
  <si>
    <t>Maintaining units and following contract rules</t>
  </si>
  <si>
    <t>Promotion/marketing</t>
  </si>
  <si>
    <t>Name, times of maintenance, what kind of maintenance was performed</t>
  </si>
  <si>
    <t>Company name, Ranking of overal experience, ranking of specific functions in the units</t>
  </si>
  <si>
    <t>Maintaining a safe environment</t>
  </si>
  <si>
    <t>When the units were locked, location, which doors were locked, who was access/keycard, Name, Company/KvK</t>
  </si>
  <si>
    <t>Thuisbezorgd</t>
  </si>
  <si>
    <t>Catering service, who requires location and company name for delivery</t>
  </si>
  <si>
    <t>Payment service</t>
  </si>
  <si>
    <t>Handle the finances, such as paying employees and receiving money from contracts</t>
  </si>
  <si>
    <t>Creating work contracts</t>
  </si>
  <si>
    <t>Name, Phone number, email, BSN, date of birth, IBAN, experation date of ID/Passport</t>
  </si>
  <si>
    <t>We log who goes in and out of the units, therefore we know who is in the units and on site</t>
  </si>
  <si>
    <t>Security measures</t>
  </si>
  <si>
    <t>Identity needed for forming contracts</t>
  </si>
  <si>
    <t>For forming legal employee contract, personal information is needed</t>
  </si>
  <si>
    <t>Company info</t>
  </si>
  <si>
    <t>We inform in the contract the company about the data we collect. We give them the option to review their experience</t>
  </si>
  <si>
    <t>ja</t>
  </si>
  <si>
    <t>Seperation</t>
  </si>
  <si>
    <t xml:space="preserve">We store the private info seperatly, by not having the email/name and phone number in the same data base. Since we need to store experation date of the provided ID/Passport, we will store this together with the birth year, but no other info in the same data base. </t>
  </si>
  <si>
    <t>Old data</t>
  </si>
  <si>
    <t xml:space="preserve">We need to keep employee info, while they work in the company and afterwards for keeping a list for the government (we're guessing this). Therefore once an employee leaves, only their years of employement and BSN will be kept in the system and the rest of the data will be thrown away. </t>
  </si>
  <si>
    <t>Amount of data saved</t>
  </si>
  <si>
    <t xml:space="preserve">The data will be stored in separate places, and will not be repeated on other databases, a number system or some other identifier will be used to link the different systems. </t>
  </si>
  <si>
    <t>SeOnS</t>
  </si>
  <si>
    <t xml:space="preserve">To create a proffessional and safe workspace on site, for construction projects and festival organization. The workspaces are adaptable to different needs and expectations, while maintaining proffesionalism and ease-of-use.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</si>
</sst>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orbel"/>
      <family val="2"/>
      <scheme val="minor"/>
    </font>
    <font>
      <b/>
      <sz val="11"/>
      <color theme="0"/>
      <name val="Corbel"/>
      <family val="2"/>
      <scheme val="minor"/>
    </font>
    <font>
      <b/>
      <sz val="11"/>
      <color theme="1"/>
      <name val="Corbel"/>
      <family val="2"/>
      <scheme val="minor"/>
    </font>
    <font>
      <sz val="11"/>
      <color theme="0"/>
      <name val="Corbel"/>
      <family val="2"/>
      <scheme val="minor"/>
    </font>
    <font>
      <sz val="11"/>
      <color theme="8" tint="0.79998168889431442"/>
      <name val="Corbel"/>
      <family val="2"/>
      <scheme val="minor"/>
    </font>
    <font>
      <b/>
      <sz val="11"/>
      <color theme="8" tint="-0.249977111117893"/>
      <name val="Corbel"/>
      <family val="2"/>
      <scheme val="minor"/>
    </font>
    <font>
      <b/>
      <sz val="11"/>
      <color theme="8"/>
      <name val="Corbel"/>
      <family val="2"/>
      <scheme val="minor"/>
    </font>
    <font>
      <sz val="11"/>
      <color theme="8"/>
      <name val="Corbel"/>
      <family val="2"/>
      <scheme val="minor"/>
    </font>
    <font>
      <i/>
      <sz val="11"/>
      <color theme="8"/>
      <name val="Corbel"/>
      <family val="2"/>
      <scheme val="minor"/>
    </font>
    <font>
      <sz val="8"/>
      <name val="Corbel"/>
      <family val="2"/>
      <scheme val="minor"/>
    </font>
    <font>
      <sz val="9"/>
      <color indexed="81"/>
      <name val="Tahoma"/>
      <family val="2"/>
    </font>
    <font>
      <b/>
      <sz val="9"/>
      <color indexed="81"/>
      <name val="Tahoma"/>
      <family val="2"/>
    </font>
    <font>
      <i/>
      <sz val="11"/>
      <color theme="8" tint="0.59999389629810485"/>
      <name val="Corbel"/>
      <family val="2"/>
      <scheme val="minor"/>
    </font>
  </fonts>
  <fills count="16">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2"/>
        <bgColor indexed="64"/>
      </patternFill>
    </fill>
    <fill>
      <patternFill patternType="solid">
        <fgColor theme="6"/>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39997558519241921"/>
        <bgColor indexed="64"/>
      </patternFill>
    </fill>
  </fills>
  <borders count="6">
    <border>
      <left/>
      <right/>
      <top/>
      <bottom/>
      <diagonal/>
    </border>
    <border>
      <left style="hair">
        <color theme="8" tint="0.39994506668294322"/>
      </left>
      <right style="hair">
        <color theme="8" tint="0.39994506668294322"/>
      </right>
      <top style="hair">
        <color theme="8" tint="0.39994506668294322"/>
      </top>
      <bottom style="hair">
        <color theme="8" tint="0.39994506668294322"/>
      </bottom>
      <diagonal/>
    </border>
    <border>
      <left style="hair">
        <color theme="8" tint="0.39994506668294322"/>
      </left>
      <right/>
      <top/>
      <bottom/>
      <diagonal/>
    </border>
    <border>
      <left style="medium">
        <color theme="8" tint="0.39991454817346722"/>
      </left>
      <right style="medium">
        <color theme="8" tint="0.39991454817346722"/>
      </right>
      <top style="medium">
        <color theme="8" tint="0.39991454817346722"/>
      </top>
      <bottom style="medium">
        <color theme="8" tint="0.39991454817346722"/>
      </bottom>
      <diagonal/>
    </border>
    <border>
      <left style="hair">
        <color theme="8" tint="0.39994506668294322"/>
      </left>
      <right/>
      <top style="hair">
        <color theme="8" tint="0.39994506668294322"/>
      </top>
      <bottom style="hair">
        <color theme="8" tint="0.39994506668294322"/>
      </bottom>
      <diagonal/>
    </border>
    <border>
      <left/>
      <right style="hair">
        <color theme="8" tint="0.39994506668294322"/>
      </right>
      <top style="hair">
        <color theme="8" tint="0.39994506668294322"/>
      </top>
      <bottom style="hair">
        <color theme="8" tint="0.39994506668294322"/>
      </bottom>
      <diagonal/>
    </border>
  </borders>
  <cellStyleXfs count="1">
    <xf numFmtId="0" fontId="0" fillId="0" borderId="0"/>
  </cellStyleXfs>
  <cellXfs count="72">
    <xf numFmtId="0" fontId="0" fillId="0" borderId="0" xfId="0"/>
    <xf numFmtId="0" fontId="4" fillId="3" borderId="0" xfId="0" applyFont="1" applyFill="1"/>
    <xf numFmtId="0" fontId="8" fillId="3" borderId="0" xfId="0" applyFont="1" applyFill="1" applyAlignment="1">
      <alignment horizontal="left" vertical="top" wrapText="1"/>
    </xf>
    <xf numFmtId="0" fontId="6" fillId="3" borderId="0" xfId="0" applyFont="1" applyFill="1" applyAlignment="1">
      <alignment vertical="top"/>
    </xf>
    <xf numFmtId="0" fontId="6" fillId="5" borderId="0" xfId="0" applyFont="1" applyFill="1" applyAlignment="1">
      <alignment horizontal="center" vertical="top"/>
    </xf>
    <xf numFmtId="0" fontId="7" fillId="3" borderId="1" xfId="0" applyFont="1" applyFill="1" applyBorder="1" applyAlignment="1">
      <alignment horizontal="center" vertical="top"/>
    </xf>
    <xf numFmtId="0" fontId="7" fillId="3" borderId="0" xfId="0" applyFont="1" applyFill="1" applyAlignment="1">
      <alignment vertical="top"/>
    </xf>
    <xf numFmtId="0" fontId="0" fillId="2" borderId="0" xfId="0" applyFill="1" applyAlignment="1">
      <alignment vertical="top"/>
    </xf>
    <xf numFmtId="0" fontId="0" fillId="4" borderId="0" xfId="0" applyFill="1" applyAlignment="1">
      <alignment vertical="top"/>
    </xf>
    <xf numFmtId="0" fontId="0" fillId="3" borderId="0" xfId="0" applyFill="1" applyAlignment="1">
      <alignment vertical="top"/>
    </xf>
    <xf numFmtId="0" fontId="0" fillId="6" borderId="1" xfId="0" applyFill="1" applyBorder="1" applyAlignment="1">
      <alignment vertical="top" wrapText="1"/>
    </xf>
    <xf numFmtId="0" fontId="8" fillId="3" borderId="0" xfId="0" applyFont="1" applyFill="1" applyAlignment="1">
      <alignment vertical="top"/>
    </xf>
    <xf numFmtId="14" fontId="0" fillId="6" borderId="1" xfId="0" applyNumberFormat="1" applyFill="1" applyBorder="1" applyAlignment="1">
      <alignment horizontal="right" vertical="top" wrapText="1"/>
    </xf>
    <xf numFmtId="14" fontId="0" fillId="3" borderId="0" xfId="0" applyNumberFormat="1" applyFill="1" applyAlignment="1">
      <alignment vertical="top"/>
    </xf>
    <xf numFmtId="0" fontId="6" fillId="5" borderId="0" xfId="0" applyFont="1" applyFill="1" applyAlignment="1">
      <alignment vertical="top"/>
    </xf>
    <xf numFmtId="0" fontId="5" fillId="3" borderId="0" xfId="0" applyFont="1" applyFill="1" applyAlignment="1">
      <alignment vertical="top"/>
    </xf>
    <xf numFmtId="0" fontId="0" fillId="3" borderId="0" xfId="0" applyFill="1" applyAlignment="1">
      <alignment horizontal="center" vertical="top"/>
    </xf>
    <xf numFmtId="0" fontId="0" fillId="6" borderId="1" xfId="0" applyFill="1" applyBorder="1" applyAlignment="1">
      <alignment horizontal="right" vertical="top" wrapText="1"/>
    </xf>
    <xf numFmtId="0" fontId="7" fillId="3" borderId="0" xfId="0" applyFont="1" applyFill="1" applyAlignment="1">
      <alignment horizontal="right" vertical="top" wrapText="1"/>
    </xf>
    <xf numFmtId="0" fontId="2"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8" fillId="3" borderId="0" xfId="0" applyFont="1" applyFill="1" applyAlignment="1">
      <alignment vertical="top" wrapText="1"/>
    </xf>
    <xf numFmtId="0" fontId="7" fillId="6" borderId="1" xfId="0" applyFont="1" applyFill="1" applyBorder="1" applyAlignment="1">
      <alignment horizontal="center" vertical="top" wrapText="1"/>
    </xf>
    <xf numFmtId="0" fontId="0" fillId="7" borderId="0" xfId="0" applyFill="1" applyAlignment="1">
      <alignment vertical="top"/>
    </xf>
    <xf numFmtId="0" fontId="0" fillId="8" borderId="0" xfId="0" applyFill="1" applyAlignment="1">
      <alignment vertical="top"/>
    </xf>
    <xf numFmtId="0" fontId="6" fillId="8" borderId="0" xfId="0" applyFont="1" applyFill="1" applyAlignment="1">
      <alignment vertical="top"/>
    </xf>
    <xf numFmtId="0" fontId="7" fillId="8" borderId="1" xfId="0" applyFont="1" applyFill="1" applyBorder="1" applyAlignment="1">
      <alignment horizontal="center" vertical="top"/>
    </xf>
    <xf numFmtId="0" fontId="8" fillId="8" borderId="2" xfId="0" applyFont="1" applyFill="1" applyBorder="1" applyAlignment="1">
      <alignment vertical="top" wrapText="1"/>
    </xf>
    <xf numFmtId="0" fontId="8" fillId="8" borderId="0" xfId="0" applyFont="1" applyFill="1" applyAlignment="1">
      <alignment vertical="top" wrapText="1"/>
    </xf>
    <xf numFmtId="0" fontId="7" fillId="8" borderId="0" xfId="0" applyFont="1" applyFill="1" applyAlignment="1">
      <alignment horizontal="right" vertical="top" wrapText="1"/>
    </xf>
    <xf numFmtId="0" fontId="0" fillId="9" borderId="1" xfId="0" applyFill="1" applyBorder="1" applyAlignment="1">
      <alignment vertical="top" wrapText="1"/>
    </xf>
    <xf numFmtId="0" fontId="7" fillId="9" borderId="1" xfId="0" applyFont="1" applyFill="1" applyBorder="1" applyAlignment="1">
      <alignment horizontal="center" vertical="top" wrapText="1"/>
    </xf>
    <xf numFmtId="0" fontId="7" fillId="9" borderId="3" xfId="0" applyFont="1" applyFill="1" applyBorder="1" applyAlignment="1">
      <alignment horizontal="right" vertical="center" wrapText="1"/>
    </xf>
    <xf numFmtId="0" fontId="6" fillId="10" borderId="0" xfId="0" applyFont="1" applyFill="1" applyAlignment="1">
      <alignment horizontal="center" vertical="top"/>
    </xf>
    <xf numFmtId="0" fontId="6" fillId="10" borderId="0" xfId="0" applyFont="1" applyFill="1" applyAlignment="1">
      <alignment vertical="top"/>
    </xf>
    <xf numFmtId="0" fontId="8" fillId="8" borderId="2" xfId="0" applyFont="1" applyFill="1" applyBorder="1" applyAlignment="1">
      <alignment horizontal="left" vertical="top" wrapText="1"/>
    </xf>
    <xf numFmtId="0" fontId="3" fillId="0" borderId="0" xfId="0" applyFont="1"/>
    <xf numFmtId="0" fontId="0" fillId="0" borderId="0" xfId="0" quotePrefix="1" applyAlignment="1">
      <alignment vertical="top" wrapText="1"/>
    </xf>
    <xf numFmtId="0" fontId="7" fillId="9" borderId="1" xfId="0" applyFont="1" applyFill="1" applyBorder="1" applyAlignment="1">
      <alignment vertical="top" wrapText="1"/>
    </xf>
    <xf numFmtId="0" fontId="3" fillId="0" borderId="0" xfId="0" applyFont="1" applyAlignment="1">
      <alignment vertical="top"/>
    </xf>
    <xf numFmtId="0" fontId="6" fillId="10" borderId="0" xfId="0" applyFont="1" applyFill="1" applyAlignment="1">
      <alignment horizontal="left" vertical="top"/>
    </xf>
    <xf numFmtId="0" fontId="8" fillId="8" borderId="0" xfId="0" applyFont="1" applyFill="1" applyAlignment="1">
      <alignment horizontal="left" vertical="top" wrapText="1"/>
    </xf>
    <xf numFmtId="0" fontId="8" fillId="8" borderId="0" xfId="0" applyFont="1" applyFill="1" applyAlignment="1">
      <alignment horizontal="right" vertical="top"/>
    </xf>
    <xf numFmtId="0" fontId="8" fillId="8" borderId="0" xfId="0" applyFont="1" applyFill="1" applyAlignment="1">
      <alignment vertical="top"/>
    </xf>
    <xf numFmtId="0" fontId="8" fillId="5" borderId="0" xfId="0" applyFont="1" applyFill="1" applyAlignment="1">
      <alignment vertical="top" wrapText="1"/>
    </xf>
    <xf numFmtId="0" fontId="8" fillId="11" borderId="0" xfId="0" applyFont="1" applyFill="1" applyAlignment="1">
      <alignment vertical="top"/>
    </xf>
    <xf numFmtId="0" fontId="8" fillId="12" borderId="0" xfId="0" applyFont="1" applyFill="1" applyAlignment="1">
      <alignment vertical="top"/>
    </xf>
    <xf numFmtId="0" fontId="0" fillId="13" borderId="0" xfId="0" applyFill="1" applyAlignment="1">
      <alignment vertical="top"/>
    </xf>
    <xf numFmtId="0" fontId="0" fillId="12" borderId="0" xfId="0" applyFill="1" applyAlignment="1">
      <alignment vertical="top"/>
    </xf>
    <xf numFmtId="0" fontId="6" fillId="12" borderId="0" xfId="0" applyFont="1" applyFill="1" applyAlignment="1">
      <alignment vertical="top"/>
    </xf>
    <xf numFmtId="0" fontId="7" fillId="12" borderId="0" xfId="0" applyFont="1" applyFill="1" applyAlignment="1">
      <alignment horizontal="right" vertical="top" wrapText="1"/>
    </xf>
    <xf numFmtId="0" fontId="8" fillId="12" borderId="2" xfId="0" applyFont="1" applyFill="1" applyBorder="1" applyAlignment="1">
      <alignment vertical="top" wrapText="1"/>
    </xf>
    <xf numFmtId="0" fontId="8" fillId="12" borderId="0" xfId="0" applyFont="1" applyFill="1" applyAlignment="1">
      <alignment vertical="top" wrapText="1"/>
    </xf>
    <xf numFmtId="0" fontId="7" fillId="14" borderId="1" xfId="0" applyFont="1" applyFill="1" applyBorder="1" applyAlignment="1">
      <alignment horizontal="center" vertical="top"/>
    </xf>
    <xf numFmtId="0" fontId="6" fillId="15" borderId="0" xfId="0" applyFont="1" applyFill="1" applyAlignment="1">
      <alignment horizontal="center" vertical="top"/>
    </xf>
    <xf numFmtId="0" fontId="6" fillId="15" borderId="0" xfId="0" applyFont="1" applyFill="1" applyAlignment="1">
      <alignment horizontal="left" vertical="top"/>
    </xf>
    <xf numFmtId="0" fontId="6" fillId="15" borderId="0" xfId="0" applyFont="1" applyFill="1" applyAlignment="1">
      <alignment vertical="top"/>
    </xf>
    <xf numFmtId="0" fontId="12" fillId="5" borderId="0" xfId="0" applyFont="1" applyFill="1" applyAlignment="1">
      <alignment vertical="top" wrapText="1"/>
    </xf>
    <xf numFmtId="0" fontId="8" fillId="3" borderId="2" xfId="0" applyFont="1" applyFill="1" applyBorder="1" applyAlignment="1">
      <alignment horizontal="left" vertical="top" wrapText="1"/>
    </xf>
    <xf numFmtId="0" fontId="1" fillId="4" borderId="0" xfId="0" applyFont="1" applyFill="1" applyAlignment="1">
      <alignment horizontal="left" vertical="center"/>
    </xf>
    <xf numFmtId="0" fontId="0" fillId="2" borderId="0" xfId="0" applyFill="1" applyAlignment="1">
      <alignment horizontal="center" vertical="top"/>
    </xf>
    <xf numFmtId="0" fontId="8" fillId="3" borderId="0" xfId="0" applyFont="1" applyFill="1" applyAlignment="1">
      <alignment horizontal="left" vertical="top" wrapText="1"/>
    </xf>
    <xf numFmtId="0" fontId="0" fillId="6" borderId="2" xfId="0" applyFill="1" applyBorder="1" applyAlignment="1">
      <alignment horizontal="center" vertical="top" wrapText="1"/>
    </xf>
    <xf numFmtId="0" fontId="0" fillId="6" borderId="0" xfId="0" applyFill="1" applyAlignment="1">
      <alignment horizontal="center" vertical="top" wrapText="1"/>
    </xf>
    <xf numFmtId="14" fontId="0" fillId="6" borderId="4" xfId="0" applyNumberFormat="1" applyFill="1" applyBorder="1" applyAlignment="1">
      <alignment horizontal="center" vertical="top" wrapText="1"/>
    </xf>
    <xf numFmtId="14" fontId="0" fillId="6" borderId="5" xfId="0" applyNumberFormat="1" applyFill="1" applyBorder="1" applyAlignment="1">
      <alignment horizontal="center" vertical="top" wrapText="1"/>
    </xf>
    <xf numFmtId="0" fontId="1" fillId="7" borderId="0" xfId="0" applyFont="1" applyFill="1" applyAlignment="1">
      <alignment horizontal="left" vertical="center"/>
    </xf>
    <xf numFmtId="0" fontId="0" fillId="2" borderId="0" xfId="0" applyFill="1" applyAlignment="1">
      <alignment horizontal="left" vertical="top"/>
    </xf>
    <xf numFmtId="0" fontId="8" fillId="8" borderId="0" xfId="0" applyFont="1" applyFill="1" applyAlignment="1">
      <alignment horizontal="left" vertical="top" wrapText="1"/>
    </xf>
    <xf numFmtId="0" fontId="2" fillId="13" borderId="0" xfId="0" applyFont="1" applyFill="1" applyAlignment="1">
      <alignment horizontal="left" vertical="center"/>
    </xf>
    <xf numFmtId="0" fontId="8" fillId="12" borderId="0" xfId="0" applyFont="1" applyFill="1" applyAlignment="1">
      <alignment horizontal="left" vertical="top" wrapText="1"/>
    </xf>
  </cellXfs>
  <cellStyles count="1">
    <cellStyle name="Standaard" xfId="0" builtinId="0"/>
  </cellStyles>
  <dxfs count="3">
    <dxf>
      <fill>
        <patternFill>
          <bgColor theme="7" tint="0.59996337778862885"/>
        </patternFill>
      </fill>
    </dxf>
    <dxf>
      <fill>
        <patternFill>
          <bgColor theme="4" tint="0.39994506668294322"/>
        </patternFill>
      </fill>
    </dxf>
    <dxf>
      <font>
        <color theme="2"/>
      </font>
      <fill>
        <patternFill>
          <bgColor theme="4"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133351</xdr:colOff>
      <xdr:row>0</xdr:row>
      <xdr:rowOff>161926</xdr:rowOff>
    </xdr:from>
    <xdr:to>
      <xdr:col>1</xdr:col>
      <xdr:colOff>1676401</xdr:colOff>
      <xdr:row>0</xdr:row>
      <xdr:rowOff>954455</xdr:rowOff>
    </xdr:to>
    <xdr:pic>
      <xdr:nvPicPr>
        <xdr:cNvPr id="4" name="Afbeelding 3">
          <a:extLst>
            <a:ext uri="{FF2B5EF4-FFF2-40B4-BE49-F238E27FC236}">
              <a16:creationId xmlns:a16="http://schemas.microsoft.com/office/drawing/2014/main" id="{8A677BA0-41DF-4562-8C86-A5355046804B}"/>
            </a:ext>
          </a:extLst>
        </xdr:cNvPr>
        <xdr:cNvPicPr>
          <a:picLocks noChangeAspect="1"/>
        </xdr:cNvPicPr>
      </xdr:nvPicPr>
      <xdr:blipFill>
        <a:blip xmlns:r="http://schemas.openxmlformats.org/officeDocument/2006/relationships" r:embed="rId1"/>
        <a:stretch>
          <a:fillRect/>
        </a:stretch>
      </xdr:blipFill>
      <xdr:spPr>
        <a:xfrm>
          <a:off x="133351" y="161926"/>
          <a:ext cx="1543050" cy="795704"/>
        </a:xfrm>
        <a:prstGeom prst="rect">
          <a:avLst/>
        </a:prstGeom>
      </xdr:spPr>
    </xdr:pic>
    <xdr:clientData/>
  </xdr:twoCellAnchor>
  <xdr:twoCellAnchor editAs="oneCell">
    <xdr:from>
      <xdr:col>7</xdr:col>
      <xdr:colOff>733424</xdr:colOff>
      <xdr:row>0</xdr:row>
      <xdr:rowOff>209550</xdr:rowOff>
    </xdr:from>
    <xdr:to>
      <xdr:col>7</xdr:col>
      <xdr:colOff>1847329</xdr:colOff>
      <xdr:row>0</xdr:row>
      <xdr:rowOff>602387</xdr:rowOff>
    </xdr:to>
    <xdr:pic>
      <xdr:nvPicPr>
        <xdr:cNvPr id="6" name="Afbeelding 5">
          <a:extLst>
            <a:ext uri="{FF2B5EF4-FFF2-40B4-BE49-F238E27FC236}">
              <a16:creationId xmlns:a16="http://schemas.microsoft.com/office/drawing/2014/main" id="{6E23C277-9524-4AE3-999C-5D6AC9B140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15849" y="209550"/>
          <a:ext cx="1113905" cy="3960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133351</xdr:colOff>
      <xdr:row>0</xdr:row>
      <xdr:rowOff>161926</xdr:rowOff>
    </xdr:from>
    <xdr:to>
      <xdr:col>1</xdr:col>
      <xdr:colOff>1676401</xdr:colOff>
      <xdr:row>0</xdr:row>
      <xdr:rowOff>954455</xdr:rowOff>
    </xdr:to>
    <xdr:pic>
      <xdr:nvPicPr>
        <xdr:cNvPr id="2" name="Afbeelding 1">
          <a:extLst>
            <a:ext uri="{FF2B5EF4-FFF2-40B4-BE49-F238E27FC236}">
              <a16:creationId xmlns:a16="http://schemas.microsoft.com/office/drawing/2014/main" id="{ED6FEC53-AEBE-4EF1-95ED-CD93D309F2AE}"/>
            </a:ext>
          </a:extLst>
        </xdr:cNvPr>
        <xdr:cNvPicPr>
          <a:picLocks noChangeAspect="1"/>
        </xdr:cNvPicPr>
      </xdr:nvPicPr>
      <xdr:blipFill>
        <a:blip xmlns:r="http://schemas.openxmlformats.org/officeDocument/2006/relationships" r:embed="rId1"/>
        <a:stretch>
          <a:fillRect/>
        </a:stretch>
      </xdr:blipFill>
      <xdr:spPr>
        <a:xfrm>
          <a:off x="371476" y="158751"/>
          <a:ext cx="1543050" cy="795704"/>
        </a:xfrm>
        <a:prstGeom prst="rect">
          <a:avLst/>
        </a:prstGeom>
      </xdr:spPr>
    </xdr:pic>
    <xdr:clientData/>
  </xdr:twoCellAnchor>
  <xdr:twoCellAnchor editAs="oneCell">
    <xdr:from>
      <xdr:col>7</xdr:col>
      <xdr:colOff>666750</xdr:colOff>
      <xdr:row>0</xdr:row>
      <xdr:rowOff>190500</xdr:rowOff>
    </xdr:from>
    <xdr:to>
      <xdr:col>8</xdr:col>
      <xdr:colOff>28055</xdr:colOff>
      <xdr:row>0</xdr:row>
      <xdr:rowOff>580162</xdr:rowOff>
    </xdr:to>
    <xdr:pic>
      <xdr:nvPicPr>
        <xdr:cNvPr id="3" name="Afbeelding 2">
          <a:extLst>
            <a:ext uri="{FF2B5EF4-FFF2-40B4-BE49-F238E27FC236}">
              <a16:creationId xmlns:a16="http://schemas.microsoft.com/office/drawing/2014/main" id="{821D24FE-6B5F-49FB-9073-E730F6F9E0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77850" y="190500"/>
          <a:ext cx="1113905" cy="3896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137161</xdr:colOff>
      <xdr:row>0</xdr:row>
      <xdr:rowOff>164466</xdr:rowOff>
    </xdr:from>
    <xdr:to>
      <xdr:col>2</xdr:col>
      <xdr:colOff>657936</xdr:colOff>
      <xdr:row>0</xdr:row>
      <xdr:rowOff>954455</xdr:rowOff>
    </xdr:to>
    <xdr:pic>
      <xdr:nvPicPr>
        <xdr:cNvPr id="2" name="Afbeelding 1">
          <a:extLst>
            <a:ext uri="{FF2B5EF4-FFF2-40B4-BE49-F238E27FC236}">
              <a16:creationId xmlns:a16="http://schemas.microsoft.com/office/drawing/2014/main" id="{5D471A73-6E28-4C59-B0A1-BD329D7EC247}"/>
            </a:ext>
          </a:extLst>
        </xdr:cNvPr>
        <xdr:cNvPicPr>
          <a:picLocks noChangeAspect="1"/>
        </xdr:cNvPicPr>
      </xdr:nvPicPr>
      <xdr:blipFill>
        <a:blip xmlns:r="http://schemas.openxmlformats.org/officeDocument/2006/relationships" r:embed="rId1"/>
        <a:stretch>
          <a:fillRect/>
        </a:stretch>
      </xdr:blipFill>
      <xdr:spPr>
        <a:xfrm>
          <a:off x="381001" y="164466"/>
          <a:ext cx="1541855" cy="789989"/>
        </a:xfrm>
        <a:prstGeom prst="rect">
          <a:avLst/>
        </a:prstGeom>
      </xdr:spPr>
    </xdr:pic>
    <xdr:clientData/>
  </xdr:twoCellAnchor>
  <xdr:twoCellAnchor editAs="oneCell">
    <xdr:from>
      <xdr:col>3</xdr:col>
      <xdr:colOff>370540</xdr:colOff>
      <xdr:row>3</xdr:row>
      <xdr:rowOff>40901</xdr:rowOff>
    </xdr:from>
    <xdr:to>
      <xdr:col>4</xdr:col>
      <xdr:colOff>1287554</xdr:colOff>
      <xdr:row>4</xdr:row>
      <xdr:rowOff>1554313</xdr:rowOff>
    </xdr:to>
    <xdr:pic>
      <xdr:nvPicPr>
        <xdr:cNvPr id="13" name="Afbeelding 12">
          <a:extLst>
            <a:ext uri="{FF2B5EF4-FFF2-40B4-BE49-F238E27FC236}">
              <a16:creationId xmlns:a16="http://schemas.microsoft.com/office/drawing/2014/main" id="{C5A4CA5E-9121-450C-8C18-9170C94DCB1B}"/>
            </a:ext>
          </a:extLst>
        </xdr:cNvPr>
        <xdr:cNvPicPr>
          <a:picLocks noChangeAspect="1"/>
        </xdr:cNvPicPr>
      </xdr:nvPicPr>
      <xdr:blipFill>
        <a:blip xmlns:r="http://schemas.openxmlformats.org/officeDocument/2006/relationships" r:embed="rId2"/>
        <a:stretch>
          <a:fillRect/>
        </a:stretch>
      </xdr:blipFill>
      <xdr:spPr>
        <a:xfrm>
          <a:off x="3828115" y="1612526"/>
          <a:ext cx="4152339" cy="2624662"/>
        </a:xfrm>
        <a:prstGeom prst="rect">
          <a:avLst/>
        </a:prstGeom>
      </xdr:spPr>
    </xdr:pic>
    <xdr:clientData/>
  </xdr:twoCellAnchor>
  <xdr:twoCellAnchor editAs="oneCell">
    <xdr:from>
      <xdr:col>5</xdr:col>
      <xdr:colOff>904875</xdr:colOff>
      <xdr:row>0</xdr:row>
      <xdr:rowOff>200025</xdr:rowOff>
    </xdr:from>
    <xdr:to>
      <xdr:col>6</xdr:col>
      <xdr:colOff>21705</xdr:colOff>
      <xdr:row>0</xdr:row>
      <xdr:rowOff>589687</xdr:rowOff>
    </xdr:to>
    <xdr:pic>
      <xdr:nvPicPr>
        <xdr:cNvPr id="4" name="Afbeelding 3">
          <a:extLst>
            <a:ext uri="{FF2B5EF4-FFF2-40B4-BE49-F238E27FC236}">
              <a16:creationId xmlns:a16="http://schemas.microsoft.com/office/drawing/2014/main" id="{A7CD0ED1-1086-4A12-BA1C-5CC279A324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91675" y="200025"/>
          <a:ext cx="1107555" cy="389662"/>
        </a:xfrm>
        <a:prstGeom prst="rect">
          <a:avLst/>
        </a:prstGeom>
      </xdr:spPr>
    </xdr:pic>
    <xdr:clientData/>
  </xdr:twoCellAnchor>
</xdr:wsDr>
</file>

<file path=xl/theme/theme1.xml><?xml version="1.0" encoding="utf-8"?>
<a:theme xmlns:a="http://schemas.openxmlformats.org/drawingml/2006/main" name="Kantoorthema">
  <a:themeElements>
    <a:clrScheme name="Privacy Company 2020">
      <a:dk1>
        <a:srgbClr val="3E4854"/>
      </a:dk1>
      <a:lt1>
        <a:srgbClr val="FFFFFF"/>
      </a:lt1>
      <a:dk2>
        <a:srgbClr val="6F8399"/>
      </a:dk2>
      <a:lt2>
        <a:srgbClr val="FFFFFF"/>
      </a:lt2>
      <a:accent1>
        <a:srgbClr val="F38B00"/>
      </a:accent1>
      <a:accent2>
        <a:srgbClr val="2DBDB6"/>
      </a:accent2>
      <a:accent3>
        <a:srgbClr val="D2523A"/>
      </a:accent3>
      <a:accent4>
        <a:srgbClr val="FCBE29"/>
      </a:accent4>
      <a:accent5>
        <a:srgbClr val="427EA3"/>
      </a:accent5>
      <a:accent6>
        <a:srgbClr val="E94970"/>
      </a:accent6>
      <a:hlink>
        <a:srgbClr val="04695E"/>
      </a:hlink>
      <a:folHlink>
        <a:srgbClr val="373763"/>
      </a:folHlink>
    </a:clrScheme>
    <a:fontScheme name="Corbel">
      <a:maj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FE75C-F107-4D36-8497-7A476253C15D}">
  <dimension ref="A1:O100"/>
  <sheetViews>
    <sheetView tabSelected="1" zoomScaleNormal="100" workbookViewId="0">
      <selection activeCell="C7" sqref="C7:D7"/>
    </sheetView>
  </sheetViews>
  <sheetFormatPr defaultRowHeight="15" x14ac:dyDescent="0.25"/>
  <cols>
    <col min="1" max="1" width="3.125" customWidth="1"/>
    <col min="2" max="2" width="24.375" customWidth="1"/>
    <col min="3" max="3" width="32.625" customWidth="1"/>
    <col min="4" max="7" width="31.5" customWidth="1"/>
    <col min="8" max="8" width="25.875" customWidth="1"/>
    <col min="9" max="9" width="3.125" customWidth="1"/>
    <col min="10" max="10" width="0" hidden="1" customWidth="1"/>
    <col min="13" max="14" width="8.625" customWidth="1"/>
    <col min="15" max="15" width="10.125" customWidth="1"/>
    <col min="16" max="16" width="8.625" customWidth="1"/>
  </cols>
  <sheetData>
    <row r="1" spans="1:15" ht="86.1" customHeight="1" x14ac:dyDescent="0.25">
      <c r="A1" s="7"/>
      <c r="B1" s="61"/>
      <c r="C1" s="61"/>
      <c r="D1" s="61"/>
      <c r="E1" s="61"/>
      <c r="F1" s="61"/>
      <c r="G1" s="61"/>
      <c r="H1" s="61"/>
      <c r="I1" s="61"/>
    </row>
    <row r="2" spans="1:15" ht="23.45" customHeight="1" x14ac:dyDescent="0.25">
      <c r="A2" s="8"/>
      <c r="B2" s="60" t="s">
        <v>32</v>
      </c>
      <c r="C2" s="60"/>
      <c r="D2" s="60"/>
      <c r="E2" s="60"/>
      <c r="F2" s="60"/>
      <c r="G2" s="60"/>
      <c r="H2" s="60"/>
      <c r="I2" s="60"/>
    </row>
    <row r="3" spans="1:15" x14ac:dyDescent="0.25">
      <c r="A3" s="9"/>
      <c r="B3" s="9"/>
      <c r="C3" s="9"/>
      <c r="D3" s="9"/>
      <c r="E3" s="9"/>
      <c r="F3" s="9"/>
      <c r="G3" s="9"/>
      <c r="H3" s="9"/>
      <c r="I3" s="9"/>
    </row>
    <row r="4" spans="1:15" ht="30.95" customHeight="1" x14ac:dyDescent="0.25">
      <c r="A4" s="9"/>
      <c r="B4" s="62" t="s">
        <v>33</v>
      </c>
      <c r="C4" s="62"/>
      <c r="D4" s="62"/>
      <c r="E4" s="9"/>
      <c r="F4" s="9"/>
      <c r="G4" s="9"/>
      <c r="H4" s="9"/>
      <c r="I4" s="9"/>
    </row>
    <row r="5" spans="1:15" x14ac:dyDescent="0.25">
      <c r="A5" s="9"/>
      <c r="B5" s="9"/>
      <c r="C5" s="9"/>
      <c r="D5" s="9"/>
      <c r="E5" s="9"/>
      <c r="F5" s="9"/>
      <c r="G5" s="9"/>
      <c r="H5" s="9"/>
      <c r="I5" s="9"/>
    </row>
    <row r="6" spans="1:15" x14ac:dyDescent="0.25">
      <c r="A6" s="11">
        <v>1</v>
      </c>
      <c r="B6" s="3" t="s">
        <v>34</v>
      </c>
      <c r="C6" s="65" t="s">
        <v>175</v>
      </c>
      <c r="D6" s="66"/>
      <c r="E6" s="9"/>
      <c r="F6" s="9"/>
      <c r="G6" s="9"/>
      <c r="H6" s="9"/>
      <c r="I6" s="9"/>
    </row>
    <row r="7" spans="1:15" ht="49.5" customHeight="1" x14ac:dyDescent="0.25">
      <c r="A7" s="11">
        <v>2</v>
      </c>
      <c r="B7" s="3" t="s">
        <v>35</v>
      </c>
      <c r="C7" s="65" t="s">
        <v>176</v>
      </c>
      <c r="D7" s="66"/>
      <c r="E7" s="11" t="s">
        <v>36</v>
      </c>
      <c r="F7" s="9"/>
      <c r="G7" s="9"/>
      <c r="H7" s="9"/>
      <c r="I7" s="9"/>
    </row>
    <row r="8" spans="1:15" x14ac:dyDescent="0.25">
      <c r="A8" s="11">
        <v>3</v>
      </c>
      <c r="B8" s="3" t="s">
        <v>37</v>
      </c>
      <c r="C8" s="12">
        <v>45455</v>
      </c>
      <c r="D8" s="13"/>
      <c r="E8" s="9"/>
      <c r="F8" s="9"/>
      <c r="G8" s="9"/>
      <c r="H8" s="9"/>
      <c r="I8" s="9"/>
    </row>
    <row r="9" spans="1:15" x14ac:dyDescent="0.25">
      <c r="A9" s="11"/>
      <c r="B9" s="9"/>
      <c r="C9" s="9"/>
      <c r="D9" s="9"/>
      <c r="E9" s="9"/>
      <c r="F9" s="9"/>
      <c r="G9" s="9"/>
      <c r="H9" s="9"/>
      <c r="I9" s="9"/>
    </row>
    <row r="10" spans="1:15" x14ac:dyDescent="0.25">
      <c r="A10" s="11">
        <v>4</v>
      </c>
      <c r="B10" s="4" t="s">
        <v>38</v>
      </c>
      <c r="C10" s="14" t="s">
        <v>39</v>
      </c>
      <c r="D10" s="14" t="s">
        <v>40</v>
      </c>
      <c r="E10" s="14" t="s">
        <v>118</v>
      </c>
      <c r="F10" s="14"/>
      <c r="G10" s="9"/>
      <c r="H10" s="9"/>
      <c r="I10" s="9"/>
    </row>
    <row r="11" spans="1:15" ht="60" x14ac:dyDescent="0.25">
      <c r="A11" s="11"/>
      <c r="B11" s="4"/>
      <c r="C11" s="45" t="s">
        <v>115</v>
      </c>
      <c r="D11" s="45" t="s">
        <v>116</v>
      </c>
      <c r="E11" s="45"/>
      <c r="F11" s="58"/>
      <c r="G11" s="9"/>
      <c r="H11" s="9"/>
      <c r="I11" s="9"/>
    </row>
    <row r="12" spans="1:15" x14ac:dyDescent="0.25">
      <c r="A12" s="11"/>
      <c r="B12" s="5">
        <f>ROW(B12)-ROW(B$11)</f>
        <v>1</v>
      </c>
      <c r="C12" s="10" t="s">
        <v>139</v>
      </c>
      <c r="D12" s="10" t="s">
        <v>142</v>
      </c>
      <c r="E12" s="10" t="s">
        <v>21</v>
      </c>
      <c r="F12" s="59" t="s">
        <v>117</v>
      </c>
      <c r="G12" s="9"/>
      <c r="H12" s="9"/>
      <c r="I12" s="9"/>
      <c r="O12">
        <f>IFERROR(VLOOKUP(E12,Lists!A$67:B$71,2,FALSE),0)</f>
        <v>100</v>
      </c>
    </row>
    <row r="13" spans="1:15" x14ac:dyDescent="0.25">
      <c r="A13" s="11"/>
      <c r="B13" s="5">
        <f t="shared" ref="B13:B31" si="0">ROW(B13)-ROW(B$11)</f>
        <v>2</v>
      </c>
      <c r="C13" s="10" t="s">
        <v>140</v>
      </c>
      <c r="D13" s="10" t="s">
        <v>142</v>
      </c>
      <c r="E13" s="10" t="s">
        <v>21</v>
      </c>
      <c r="F13" s="59"/>
      <c r="G13" s="9"/>
      <c r="H13" s="9"/>
      <c r="I13" s="9"/>
      <c r="O13">
        <f>IFERROR(VLOOKUP(E13,Lists!A$67:B$71,2,FALSE),0)</f>
        <v>100</v>
      </c>
    </row>
    <row r="14" spans="1:15" x14ac:dyDescent="0.25">
      <c r="A14" s="11"/>
      <c r="B14" s="5">
        <f t="shared" si="0"/>
        <v>3</v>
      </c>
      <c r="C14" s="10" t="s">
        <v>141</v>
      </c>
      <c r="D14" s="10" t="s">
        <v>143</v>
      </c>
      <c r="E14" s="10" t="s">
        <v>21</v>
      </c>
      <c r="F14" s="59"/>
      <c r="G14" s="2"/>
      <c r="H14" s="9"/>
      <c r="I14" s="9"/>
      <c r="O14">
        <f>IFERROR(VLOOKUP(E14,Lists!A$67:B$71,2,FALSE),0)</f>
        <v>100</v>
      </c>
    </row>
    <row r="15" spans="1:15" x14ac:dyDescent="0.25">
      <c r="A15" s="11"/>
      <c r="B15" s="5">
        <f t="shared" si="0"/>
        <v>4</v>
      </c>
      <c r="C15" s="10"/>
      <c r="D15" s="10"/>
      <c r="E15" s="10"/>
      <c r="F15" s="59"/>
      <c r="G15" s="2"/>
      <c r="H15" s="9"/>
      <c r="I15" s="9"/>
      <c r="O15">
        <f>IFERROR(VLOOKUP(E15,Lists!A$67:B$71,2,FALSE),0)</f>
        <v>0</v>
      </c>
    </row>
    <row r="16" spans="1:15" x14ac:dyDescent="0.25">
      <c r="A16" s="11"/>
      <c r="B16" s="5">
        <f t="shared" si="0"/>
        <v>5</v>
      </c>
      <c r="C16" s="10"/>
      <c r="D16" s="10"/>
      <c r="E16" s="10"/>
      <c r="F16" s="59"/>
      <c r="G16" s="2"/>
      <c r="H16" s="9"/>
      <c r="I16" s="9"/>
      <c r="O16">
        <f>IFERROR(VLOOKUP(E16,Lists!A$67:B$71,2,FALSE),0)</f>
        <v>0</v>
      </c>
    </row>
    <row r="17" spans="1:15" x14ac:dyDescent="0.25">
      <c r="A17" s="11"/>
      <c r="B17" s="5">
        <f t="shared" si="0"/>
        <v>6</v>
      </c>
      <c r="C17" s="10"/>
      <c r="D17" s="10"/>
      <c r="E17" s="10"/>
      <c r="F17" s="59"/>
      <c r="G17" s="2"/>
      <c r="H17" s="9"/>
      <c r="I17" s="9"/>
      <c r="O17">
        <f>IFERROR(VLOOKUP(E17,Lists!A$67:B$71,2,FALSE),0)</f>
        <v>0</v>
      </c>
    </row>
    <row r="18" spans="1:15" x14ac:dyDescent="0.25">
      <c r="A18" s="11"/>
      <c r="B18" s="5">
        <f t="shared" si="0"/>
        <v>7</v>
      </c>
      <c r="C18" s="10"/>
      <c r="D18" s="10"/>
      <c r="E18" s="10"/>
      <c r="F18" s="59"/>
      <c r="G18" s="2"/>
      <c r="H18" s="9"/>
      <c r="I18" s="9"/>
      <c r="O18">
        <f>IFERROR(VLOOKUP(E18,Lists!A$67:B$71,2,FALSE),0)</f>
        <v>0</v>
      </c>
    </row>
    <row r="19" spans="1:15" x14ac:dyDescent="0.25">
      <c r="A19" s="11"/>
      <c r="B19" s="5">
        <f t="shared" si="0"/>
        <v>8</v>
      </c>
      <c r="C19" s="10"/>
      <c r="D19" s="10"/>
      <c r="E19" s="10"/>
      <c r="F19" s="59"/>
      <c r="G19" s="2"/>
      <c r="H19" s="9"/>
      <c r="I19" s="9"/>
      <c r="O19">
        <f>IFERROR(VLOOKUP(E19,Lists!A$67:B$71,2,FALSE),0)</f>
        <v>0</v>
      </c>
    </row>
    <row r="20" spans="1:15" x14ac:dyDescent="0.25">
      <c r="A20" s="11"/>
      <c r="B20" s="5">
        <f t="shared" si="0"/>
        <v>9</v>
      </c>
      <c r="C20" s="10"/>
      <c r="D20" s="10"/>
      <c r="E20" s="10"/>
      <c r="F20" s="59"/>
      <c r="G20" s="2"/>
      <c r="H20" s="9"/>
      <c r="I20" s="9"/>
      <c r="O20">
        <f>IFERROR(VLOOKUP(E20,Lists!A$67:B$71,2,FALSE),0)</f>
        <v>0</v>
      </c>
    </row>
    <row r="21" spans="1:15" x14ac:dyDescent="0.25">
      <c r="A21" s="11"/>
      <c r="B21" s="5">
        <f t="shared" si="0"/>
        <v>10</v>
      </c>
      <c r="C21" s="10"/>
      <c r="D21" s="10"/>
      <c r="E21" s="10"/>
      <c r="F21" s="59"/>
      <c r="G21" s="2"/>
      <c r="H21" s="9"/>
      <c r="I21" s="9"/>
      <c r="O21">
        <f>IFERROR(VLOOKUP(E21,Lists!A$67:B$71,2,FALSE),0)</f>
        <v>0</v>
      </c>
    </row>
    <row r="22" spans="1:15" x14ac:dyDescent="0.25">
      <c r="A22" s="11"/>
      <c r="B22" s="5">
        <f t="shared" si="0"/>
        <v>11</v>
      </c>
      <c r="C22" s="10"/>
      <c r="D22" s="10"/>
      <c r="E22" s="10"/>
      <c r="F22" s="59"/>
      <c r="G22" s="2"/>
      <c r="H22" s="9"/>
      <c r="I22" s="9"/>
      <c r="O22">
        <f>IFERROR(VLOOKUP(E22,Lists!A$67:B$71,2,FALSE),0)</f>
        <v>0</v>
      </c>
    </row>
    <row r="23" spans="1:15" x14ac:dyDescent="0.25">
      <c r="A23" s="11"/>
      <c r="B23" s="5">
        <f t="shared" si="0"/>
        <v>12</v>
      </c>
      <c r="C23" s="10"/>
      <c r="D23" s="10"/>
      <c r="E23" s="10"/>
      <c r="F23" s="59"/>
      <c r="G23" s="2"/>
      <c r="H23" s="9"/>
      <c r="I23" s="9"/>
      <c r="O23">
        <f>IFERROR(VLOOKUP(E23,Lists!A$67:B$71,2,FALSE),0)</f>
        <v>0</v>
      </c>
    </row>
    <row r="24" spans="1:15" x14ac:dyDescent="0.25">
      <c r="A24" s="11"/>
      <c r="B24" s="5">
        <f t="shared" si="0"/>
        <v>13</v>
      </c>
      <c r="C24" s="10"/>
      <c r="D24" s="10"/>
      <c r="E24" s="10"/>
      <c r="F24" s="59"/>
      <c r="G24" s="2"/>
      <c r="H24" s="9"/>
      <c r="I24" s="9"/>
      <c r="O24">
        <f>IFERROR(VLOOKUP(E24,Lists!A$67:B$71,2,FALSE),0)</f>
        <v>0</v>
      </c>
    </row>
    <row r="25" spans="1:15" x14ac:dyDescent="0.25">
      <c r="A25" s="11"/>
      <c r="B25" s="5">
        <f t="shared" si="0"/>
        <v>14</v>
      </c>
      <c r="C25" s="10"/>
      <c r="D25" s="10"/>
      <c r="E25" s="10"/>
      <c r="F25" s="59"/>
      <c r="G25" s="2"/>
      <c r="H25" s="9"/>
      <c r="I25" s="9"/>
      <c r="O25">
        <f>IFERROR(VLOOKUP(E25,Lists!A$67:B$71,2,FALSE),0)</f>
        <v>0</v>
      </c>
    </row>
    <row r="26" spans="1:15" x14ac:dyDescent="0.25">
      <c r="A26" s="11"/>
      <c r="B26" s="5">
        <f t="shared" si="0"/>
        <v>15</v>
      </c>
      <c r="C26" s="10"/>
      <c r="D26" s="10"/>
      <c r="E26" s="10"/>
      <c r="F26" s="59"/>
      <c r="G26" s="2"/>
      <c r="H26" s="9"/>
      <c r="I26" s="9"/>
      <c r="O26">
        <f>IFERROR(VLOOKUP(E26,Lists!A$67:B$71,2,FALSE),0)</f>
        <v>0</v>
      </c>
    </row>
    <row r="27" spans="1:15" x14ac:dyDescent="0.25">
      <c r="A27" s="11"/>
      <c r="B27" s="5">
        <f t="shared" si="0"/>
        <v>16</v>
      </c>
      <c r="C27" s="10"/>
      <c r="D27" s="10"/>
      <c r="E27" s="10"/>
      <c r="F27" s="59"/>
      <c r="G27" s="2"/>
      <c r="H27" s="9"/>
      <c r="I27" s="9"/>
      <c r="O27">
        <f>IFERROR(VLOOKUP(E27,Lists!A$67:B$71,2,FALSE),0)</f>
        <v>0</v>
      </c>
    </row>
    <row r="28" spans="1:15" x14ac:dyDescent="0.25">
      <c r="A28" s="11"/>
      <c r="B28" s="5">
        <f t="shared" si="0"/>
        <v>17</v>
      </c>
      <c r="C28" s="10"/>
      <c r="D28" s="10"/>
      <c r="E28" s="10"/>
      <c r="F28" s="59"/>
      <c r="G28" s="2"/>
      <c r="H28" s="9"/>
      <c r="I28" s="9"/>
      <c r="O28">
        <f>IFERROR(VLOOKUP(E28,Lists!A$67:B$71,2,FALSE),0)</f>
        <v>0</v>
      </c>
    </row>
    <row r="29" spans="1:15" x14ac:dyDescent="0.25">
      <c r="A29" s="11"/>
      <c r="B29" s="5">
        <f t="shared" si="0"/>
        <v>18</v>
      </c>
      <c r="C29" s="10"/>
      <c r="D29" s="10"/>
      <c r="E29" s="10"/>
      <c r="F29" s="59"/>
      <c r="G29" s="2"/>
      <c r="H29" s="9"/>
      <c r="I29" s="9"/>
      <c r="O29">
        <f>IFERROR(VLOOKUP(E29,Lists!A$67:B$71,2,FALSE),0)</f>
        <v>0</v>
      </c>
    </row>
    <row r="30" spans="1:15" x14ac:dyDescent="0.25">
      <c r="A30" s="11"/>
      <c r="B30" s="5">
        <f t="shared" si="0"/>
        <v>19</v>
      </c>
      <c r="C30" s="10"/>
      <c r="D30" s="10"/>
      <c r="E30" s="10"/>
      <c r="F30" s="59"/>
      <c r="G30" s="2"/>
      <c r="H30" s="9"/>
      <c r="I30" s="9"/>
      <c r="O30">
        <f>IFERROR(VLOOKUP(E30,Lists!A$67:B$71,2,FALSE),0)</f>
        <v>0</v>
      </c>
    </row>
    <row r="31" spans="1:15" x14ac:dyDescent="0.25">
      <c r="A31" s="11"/>
      <c r="B31" s="5">
        <f t="shared" si="0"/>
        <v>20</v>
      </c>
      <c r="C31" s="10"/>
      <c r="D31" s="10"/>
      <c r="E31" s="10"/>
      <c r="F31" s="59"/>
      <c r="G31" s="2"/>
      <c r="H31" s="9"/>
      <c r="I31" s="9"/>
      <c r="O31">
        <f>IFERROR(VLOOKUP(E31,Lists!A$67:B$71,2,FALSE),0)</f>
        <v>0</v>
      </c>
    </row>
    <row r="32" spans="1:15" x14ac:dyDescent="0.25">
      <c r="A32" s="11"/>
      <c r="B32" s="9"/>
      <c r="C32" s="9"/>
      <c r="D32" s="9"/>
      <c r="E32" s="9"/>
      <c r="F32" s="9"/>
      <c r="G32" s="9"/>
      <c r="H32" s="9"/>
      <c r="I32" s="9"/>
    </row>
    <row r="33" spans="1:15" x14ac:dyDescent="0.25">
      <c r="A33" s="11">
        <v>5</v>
      </c>
      <c r="B33" s="4" t="s">
        <v>41</v>
      </c>
      <c r="C33" s="14" t="s">
        <v>42</v>
      </c>
      <c r="D33" s="14" t="s">
        <v>43</v>
      </c>
      <c r="E33" s="14" t="s">
        <v>46</v>
      </c>
      <c r="F33" s="14" t="s">
        <v>47</v>
      </c>
      <c r="G33" s="14" t="s">
        <v>48</v>
      </c>
      <c r="H33" s="14"/>
      <c r="I33" s="9"/>
    </row>
    <row r="34" spans="1:15" ht="30" x14ac:dyDescent="0.25">
      <c r="A34" s="11"/>
      <c r="B34" s="4"/>
      <c r="C34" s="45" t="s">
        <v>44</v>
      </c>
      <c r="D34" s="45" t="s">
        <v>45</v>
      </c>
      <c r="E34" s="45"/>
      <c r="F34" s="45"/>
      <c r="G34" s="45" t="s">
        <v>49</v>
      </c>
      <c r="H34" s="14"/>
      <c r="I34" s="9"/>
    </row>
    <row r="35" spans="1:15" ht="45" x14ac:dyDescent="0.25">
      <c r="A35" s="11"/>
      <c r="B35" s="5">
        <f>ROW(B35)-ROW(B$34)</f>
        <v>1</v>
      </c>
      <c r="C35" s="10" t="s">
        <v>144</v>
      </c>
      <c r="D35" s="10" t="s">
        <v>139</v>
      </c>
      <c r="E35" s="10" t="s">
        <v>145</v>
      </c>
      <c r="F35" s="23" t="s">
        <v>147</v>
      </c>
      <c r="G35" s="23" t="s">
        <v>146</v>
      </c>
      <c r="H35" s="59" t="s">
        <v>50</v>
      </c>
      <c r="I35" s="9"/>
      <c r="O35">
        <f>IF(F35="ja",1,0)</f>
        <v>0</v>
      </c>
    </row>
    <row r="36" spans="1:15" ht="45" x14ac:dyDescent="0.25">
      <c r="A36" s="11"/>
      <c r="B36" s="5">
        <f t="shared" ref="B36:B53" si="1">ROW(B36)-ROW(B$34)</f>
        <v>2</v>
      </c>
      <c r="C36" s="10" t="s">
        <v>148</v>
      </c>
      <c r="D36" s="10" t="s">
        <v>141</v>
      </c>
      <c r="E36" s="10" t="s">
        <v>149</v>
      </c>
      <c r="F36" s="23" t="s">
        <v>147</v>
      </c>
      <c r="G36" s="23" t="s">
        <v>146</v>
      </c>
      <c r="H36" s="59"/>
      <c r="I36" s="9"/>
      <c r="O36">
        <f t="shared" ref="O36:O53" si="2">IF(F36="ja",1,0)</f>
        <v>0</v>
      </c>
    </row>
    <row r="37" spans="1:15" ht="30" x14ac:dyDescent="0.25">
      <c r="A37" s="11"/>
      <c r="B37" s="5">
        <f t="shared" si="1"/>
        <v>3</v>
      </c>
      <c r="C37" s="10" t="s">
        <v>150</v>
      </c>
      <c r="D37" s="10" t="s">
        <v>141</v>
      </c>
      <c r="E37" s="10" t="s">
        <v>152</v>
      </c>
      <c r="F37" s="23" t="s">
        <v>147</v>
      </c>
      <c r="G37" s="23" t="s">
        <v>146</v>
      </c>
      <c r="H37" s="59"/>
      <c r="I37" s="9"/>
      <c r="O37">
        <f t="shared" si="2"/>
        <v>0</v>
      </c>
    </row>
    <row r="38" spans="1:15" ht="45" x14ac:dyDescent="0.25">
      <c r="A38" s="11"/>
      <c r="B38" s="5">
        <f t="shared" si="1"/>
        <v>4</v>
      </c>
      <c r="C38" s="10" t="s">
        <v>151</v>
      </c>
      <c r="D38" s="10" t="s">
        <v>139</v>
      </c>
      <c r="E38" s="10" t="s">
        <v>153</v>
      </c>
      <c r="F38" s="23" t="s">
        <v>146</v>
      </c>
      <c r="G38" s="23" t="s">
        <v>147</v>
      </c>
      <c r="H38" s="59"/>
      <c r="I38" s="9"/>
      <c r="O38">
        <f t="shared" si="2"/>
        <v>0</v>
      </c>
    </row>
    <row r="39" spans="1:15" ht="45" x14ac:dyDescent="0.25">
      <c r="A39" s="11"/>
      <c r="B39" s="5">
        <f t="shared" si="1"/>
        <v>5</v>
      </c>
      <c r="C39" s="10" t="s">
        <v>154</v>
      </c>
      <c r="D39" s="10" t="s">
        <v>140</v>
      </c>
      <c r="E39" s="10" t="s">
        <v>155</v>
      </c>
      <c r="F39" s="23" t="s">
        <v>147</v>
      </c>
      <c r="G39" s="23" t="s">
        <v>146</v>
      </c>
      <c r="H39" s="59"/>
      <c r="I39" s="9"/>
      <c r="O39">
        <f t="shared" si="2"/>
        <v>0</v>
      </c>
    </row>
    <row r="40" spans="1:15" ht="45" x14ac:dyDescent="0.25">
      <c r="A40" s="11"/>
      <c r="B40" s="5">
        <f t="shared" si="1"/>
        <v>6</v>
      </c>
      <c r="C40" s="10" t="s">
        <v>160</v>
      </c>
      <c r="D40" s="10" t="s">
        <v>141</v>
      </c>
      <c r="E40" s="10" t="s">
        <v>161</v>
      </c>
      <c r="F40" s="23" t="s">
        <v>147</v>
      </c>
      <c r="G40" s="23" t="s">
        <v>146</v>
      </c>
      <c r="H40" s="59"/>
      <c r="I40" s="9"/>
      <c r="O40">
        <f t="shared" si="2"/>
        <v>0</v>
      </c>
    </row>
    <row r="41" spans="1:15" x14ac:dyDescent="0.25">
      <c r="A41" s="11"/>
      <c r="B41" s="5">
        <f t="shared" si="1"/>
        <v>7</v>
      </c>
      <c r="C41" s="10"/>
      <c r="D41" s="10"/>
      <c r="E41" s="10"/>
      <c r="F41" s="23"/>
      <c r="G41" s="23"/>
      <c r="H41" s="59"/>
      <c r="I41" s="9"/>
      <c r="O41">
        <f t="shared" si="2"/>
        <v>0</v>
      </c>
    </row>
    <row r="42" spans="1:15" x14ac:dyDescent="0.25">
      <c r="A42" s="11"/>
      <c r="B42" s="5">
        <f t="shared" si="1"/>
        <v>8</v>
      </c>
      <c r="C42" s="10"/>
      <c r="D42" s="10"/>
      <c r="E42" s="10"/>
      <c r="F42" s="23"/>
      <c r="G42" s="23"/>
      <c r="H42" s="59"/>
      <c r="I42" s="9"/>
      <c r="O42">
        <f t="shared" si="2"/>
        <v>0</v>
      </c>
    </row>
    <row r="43" spans="1:15" x14ac:dyDescent="0.25">
      <c r="A43" s="11"/>
      <c r="B43" s="5">
        <f t="shared" si="1"/>
        <v>9</v>
      </c>
      <c r="C43" s="10"/>
      <c r="D43" s="10"/>
      <c r="E43" s="10"/>
      <c r="F43" s="23"/>
      <c r="G43" s="23"/>
      <c r="H43" s="59"/>
      <c r="I43" s="9"/>
      <c r="O43">
        <f t="shared" si="2"/>
        <v>0</v>
      </c>
    </row>
    <row r="44" spans="1:15" x14ac:dyDescent="0.25">
      <c r="A44" s="11"/>
      <c r="B44" s="5">
        <f t="shared" si="1"/>
        <v>10</v>
      </c>
      <c r="C44" s="10"/>
      <c r="D44" s="10"/>
      <c r="E44" s="10"/>
      <c r="F44" s="23"/>
      <c r="G44" s="23"/>
      <c r="H44" s="59"/>
      <c r="I44" s="9"/>
      <c r="O44">
        <f t="shared" si="2"/>
        <v>0</v>
      </c>
    </row>
    <row r="45" spans="1:15" x14ac:dyDescent="0.25">
      <c r="A45" s="11"/>
      <c r="B45" s="5">
        <f t="shared" si="1"/>
        <v>11</v>
      </c>
      <c r="C45" s="10"/>
      <c r="D45" s="10"/>
      <c r="E45" s="10"/>
      <c r="F45" s="23"/>
      <c r="G45" s="23"/>
      <c r="H45" s="59"/>
      <c r="I45" s="9"/>
      <c r="O45">
        <f t="shared" si="2"/>
        <v>0</v>
      </c>
    </row>
    <row r="46" spans="1:15" x14ac:dyDescent="0.25">
      <c r="A46" s="11"/>
      <c r="B46" s="5">
        <f t="shared" si="1"/>
        <v>12</v>
      </c>
      <c r="C46" s="10"/>
      <c r="D46" s="10"/>
      <c r="E46" s="10"/>
      <c r="F46" s="23"/>
      <c r="G46" s="23"/>
      <c r="H46" s="59"/>
      <c r="I46" s="9"/>
      <c r="O46">
        <f t="shared" si="2"/>
        <v>0</v>
      </c>
    </row>
    <row r="47" spans="1:15" x14ac:dyDescent="0.25">
      <c r="A47" s="11"/>
      <c r="B47" s="5">
        <f t="shared" si="1"/>
        <v>13</v>
      </c>
      <c r="C47" s="10"/>
      <c r="D47" s="10"/>
      <c r="E47" s="10"/>
      <c r="F47" s="23"/>
      <c r="G47" s="23"/>
      <c r="H47" s="59"/>
      <c r="I47" s="9"/>
      <c r="O47">
        <f t="shared" si="2"/>
        <v>0</v>
      </c>
    </row>
    <row r="48" spans="1:15" x14ac:dyDescent="0.25">
      <c r="A48" s="11"/>
      <c r="B48" s="5">
        <f t="shared" si="1"/>
        <v>14</v>
      </c>
      <c r="C48" s="10"/>
      <c r="D48" s="10"/>
      <c r="E48" s="10"/>
      <c r="F48" s="23"/>
      <c r="G48" s="23"/>
      <c r="H48" s="59"/>
      <c r="I48" s="9"/>
      <c r="O48">
        <f t="shared" si="2"/>
        <v>0</v>
      </c>
    </row>
    <row r="49" spans="1:15" x14ac:dyDescent="0.25">
      <c r="A49" s="11"/>
      <c r="B49" s="5">
        <f t="shared" si="1"/>
        <v>15</v>
      </c>
      <c r="C49" s="10"/>
      <c r="D49" s="10"/>
      <c r="E49" s="10"/>
      <c r="F49" s="23"/>
      <c r="G49" s="23"/>
      <c r="H49" s="59"/>
      <c r="I49" s="9"/>
      <c r="O49">
        <f t="shared" si="2"/>
        <v>0</v>
      </c>
    </row>
    <row r="50" spans="1:15" x14ac:dyDescent="0.25">
      <c r="A50" s="11"/>
      <c r="B50" s="5">
        <f t="shared" si="1"/>
        <v>16</v>
      </c>
      <c r="C50" s="10"/>
      <c r="D50" s="10"/>
      <c r="E50" s="10"/>
      <c r="F50" s="23"/>
      <c r="G50" s="23"/>
      <c r="H50" s="59"/>
      <c r="I50" s="9"/>
      <c r="O50">
        <f t="shared" si="2"/>
        <v>0</v>
      </c>
    </row>
    <row r="51" spans="1:15" x14ac:dyDescent="0.25">
      <c r="A51" s="11"/>
      <c r="B51" s="5">
        <f t="shared" si="1"/>
        <v>17</v>
      </c>
      <c r="C51" s="10"/>
      <c r="D51" s="10"/>
      <c r="E51" s="10"/>
      <c r="F51" s="23"/>
      <c r="G51" s="23"/>
      <c r="H51" s="59"/>
      <c r="I51" s="9"/>
      <c r="O51">
        <f t="shared" si="2"/>
        <v>0</v>
      </c>
    </row>
    <row r="52" spans="1:15" x14ac:dyDescent="0.25">
      <c r="A52" s="11"/>
      <c r="B52" s="5">
        <f t="shared" si="1"/>
        <v>18</v>
      </c>
      <c r="C52" s="10"/>
      <c r="D52" s="10"/>
      <c r="E52" s="10"/>
      <c r="F52" s="23"/>
      <c r="G52" s="23"/>
      <c r="H52" s="59"/>
      <c r="I52" s="9"/>
      <c r="O52">
        <f t="shared" si="2"/>
        <v>0</v>
      </c>
    </row>
    <row r="53" spans="1:15" x14ac:dyDescent="0.25">
      <c r="A53" s="11"/>
      <c r="B53" s="5">
        <f t="shared" si="1"/>
        <v>19</v>
      </c>
      <c r="C53" s="10"/>
      <c r="D53" s="10"/>
      <c r="E53" s="10"/>
      <c r="F53" s="23"/>
      <c r="G53" s="23"/>
      <c r="H53" s="59"/>
      <c r="I53" s="9"/>
      <c r="O53">
        <f t="shared" si="2"/>
        <v>0</v>
      </c>
    </row>
    <row r="54" spans="1:15" x14ac:dyDescent="0.25">
      <c r="A54" s="11"/>
      <c r="B54" s="6"/>
      <c r="C54" s="9"/>
      <c r="D54" s="9"/>
      <c r="E54" s="9"/>
      <c r="F54" s="9"/>
      <c r="G54" s="9"/>
      <c r="H54" s="9"/>
      <c r="I54" s="9"/>
      <c r="O54">
        <f>IF(SUM(O35:O53)&gt;1,1,0)</f>
        <v>0</v>
      </c>
    </row>
    <row r="55" spans="1:15" x14ac:dyDescent="0.25">
      <c r="A55" s="11">
        <v>6</v>
      </c>
      <c r="B55" s="4" t="s">
        <v>51</v>
      </c>
      <c r="C55" s="14" t="s">
        <v>53</v>
      </c>
      <c r="D55" s="14" t="s">
        <v>54</v>
      </c>
      <c r="E55" s="14" t="s">
        <v>42</v>
      </c>
      <c r="F55" s="14" t="s">
        <v>55</v>
      </c>
      <c r="G55" s="14"/>
      <c r="H55" s="2"/>
      <c r="I55" s="15"/>
      <c r="J55" s="9"/>
    </row>
    <row r="56" spans="1:15" x14ac:dyDescent="0.25">
      <c r="A56" s="11"/>
      <c r="B56" s="5">
        <f>ROW(B56)-ROW(B$55)</f>
        <v>1</v>
      </c>
      <c r="C56" s="10"/>
      <c r="D56" s="10"/>
      <c r="E56" s="10"/>
      <c r="G56" s="59" t="s">
        <v>56</v>
      </c>
      <c r="H56" s="2"/>
      <c r="I56" s="2"/>
      <c r="J56" s="9"/>
    </row>
    <row r="57" spans="1:15" x14ac:dyDescent="0.25">
      <c r="A57" s="11"/>
      <c r="B57" s="5">
        <f t="shared" ref="B57:B71" si="3">ROW(B57)-ROW(B$55)</f>
        <v>2</v>
      </c>
      <c r="C57" s="10"/>
      <c r="D57" s="10"/>
      <c r="E57" s="10"/>
      <c r="G57" s="59"/>
      <c r="H57" s="2"/>
      <c r="I57" s="2"/>
      <c r="J57" s="9"/>
    </row>
    <row r="58" spans="1:15" x14ac:dyDescent="0.25">
      <c r="A58" s="11"/>
      <c r="B58" s="5">
        <f t="shared" si="3"/>
        <v>3</v>
      </c>
      <c r="C58" s="10"/>
      <c r="D58" s="10"/>
      <c r="E58" s="10"/>
      <c r="G58" s="59"/>
      <c r="H58" s="2"/>
      <c r="I58" s="2"/>
      <c r="J58" s="9"/>
    </row>
    <row r="59" spans="1:15" x14ac:dyDescent="0.25">
      <c r="A59" s="11"/>
      <c r="B59" s="5">
        <f t="shared" si="3"/>
        <v>4</v>
      </c>
      <c r="C59" s="10"/>
      <c r="D59" s="10"/>
      <c r="E59" s="10"/>
      <c r="G59" s="59"/>
      <c r="H59" s="2"/>
      <c r="I59" s="2"/>
      <c r="J59" s="9"/>
    </row>
    <row r="60" spans="1:15" x14ac:dyDescent="0.25">
      <c r="A60" s="11"/>
      <c r="B60" s="5">
        <f t="shared" si="3"/>
        <v>5</v>
      </c>
      <c r="C60" s="10"/>
      <c r="D60" s="10"/>
      <c r="E60" s="10"/>
      <c r="G60" s="59"/>
      <c r="H60" s="2"/>
      <c r="I60" s="2"/>
      <c r="J60" s="9"/>
    </row>
    <row r="61" spans="1:15" x14ac:dyDescent="0.25">
      <c r="A61" s="11"/>
      <c r="B61" s="5">
        <f t="shared" si="3"/>
        <v>6</v>
      </c>
      <c r="C61" s="10"/>
      <c r="D61" s="10"/>
      <c r="E61" s="10"/>
      <c r="G61" s="59"/>
      <c r="H61" s="2"/>
      <c r="I61" s="2"/>
      <c r="J61" s="9"/>
    </row>
    <row r="62" spans="1:15" x14ac:dyDescent="0.25">
      <c r="A62" s="11"/>
      <c r="B62" s="5">
        <f t="shared" si="3"/>
        <v>7</v>
      </c>
      <c r="C62" s="10"/>
      <c r="D62" s="10"/>
      <c r="E62" s="10"/>
      <c r="G62" s="59"/>
      <c r="H62" s="2"/>
      <c r="I62" s="2"/>
      <c r="J62" s="9"/>
    </row>
    <row r="63" spans="1:15" x14ac:dyDescent="0.25">
      <c r="A63" s="11"/>
      <c r="B63" s="5">
        <f t="shared" si="3"/>
        <v>8</v>
      </c>
      <c r="C63" s="10"/>
      <c r="D63" s="10"/>
      <c r="E63" s="10"/>
      <c r="G63" s="59"/>
      <c r="H63" s="2"/>
      <c r="I63" s="2"/>
      <c r="J63" s="9"/>
    </row>
    <row r="64" spans="1:15" x14ac:dyDescent="0.25">
      <c r="A64" s="11"/>
      <c r="B64" s="5">
        <f t="shared" si="3"/>
        <v>9</v>
      </c>
      <c r="C64" s="10"/>
      <c r="D64" s="10"/>
      <c r="E64" s="10"/>
      <c r="G64" s="59"/>
      <c r="H64" s="2"/>
      <c r="I64" s="2"/>
      <c r="J64" s="9"/>
    </row>
    <row r="65" spans="1:10" x14ac:dyDescent="0.25">
      <c r="A65" s="11"/>
      <c r="B65" s="5">
        <f t="shared" si="3"/>
        <v>10</v>
      </c>
      <c r="C65" s="10"/>
      <c r="D65" s="10"/>
      <c r="E65" s="10"/>
      <c r="G65" s="59"/>
      <c r="H65" s="2"/>
      <c r="I65" s="2"/>
      <c r="J65" s="9"/>
    </row>
    <row r="66" spans="1:10" x14ac:dyDescent="0.25">
      <c r="A66" s="11"/>
      <c r="B66" s="5">
        <f t="shared" si="3"/>
        <v>11</v>
      </c>
      <c r="C66" s="10"/>
      <c r="D66" s="10"/>
      <c r="E66" s="10"/>
      <c r="G66" s="59"/>
      <c r="H66" s="2"/>
      <c r="I66" s="2"/>
      <c r="J66" s="9"/>
    </row>
    <row r="67" spans="1:10" x14ac:dyDescent="0.25">
      <c r="A67" s="11"/>
      <c r="B67" s="5">
        <f t="shared" si="3"/>
        <v>12</v>
      </c>
      <c r="C67" s="10"/>
      <c r="D67" s="10"/>
      <c r="E67" s="10"/>
      <c r="G67" s="59"/>
      <c r="H67" s="2"/>
      <c r="I67" s="2"/>
      <c r="J67" s="9"/>
    </row>
    <row r="68" spans="1:10" x14ac:dyDescent="0.25">
      <c r="A68" s="11"/>
      <c r="B68" s="5">
        <f t="shared" si="3"/>
        <v>13</v>
      </c>
      <c r="C68" s="10"/>
      <c r="D68" s="10"/>
      <c r="E68" s="10"/>
      <c r="G68" s="59"/>
      <c r="H68" s="2"/>
      <c r="I68" s="2"/>
      <c r="J68" s="9"/>
    </row>
    <row r="69" spans="1:10" x14ac:dyDescent="0.25">
      <c r="A69" s="11"/>
      <c r="B69" s="5">
        <f t="shared" si="3"/>
        <v>14</v>
      </c>
      <c r="C69" s="10"/>
      <c r="D69" s="10"/>
      <c r="E69" s="10"/>
      <c r="G69" s="59"/>
      <c r="H69" s="2"/>
      <c r="I69" s="2"/>
      <c r="J69" s="9"/>
    </row>
    <row r="70" spans="1:10" x14ac:dyDescent="0.25">
      <c r="A70" s="11"/>
      <c r="B70" s="5">
        <f t="shared" si="3"/>
        <v>15</v>
      </c>
      <c r="C70" s="10"/>
      <c r="D70" s="10"/>
      <c r="E70" s="10"/>
      <c r="G70" s="59"/>
      <c r="H70" s="2"/>
      <c r="I70" s="2"/>
      <c r="J70" s="9"/>
    </row>
    <row r="71" spans="1:10" x14ac:dyDescent="0.25">
      <c r="A71" s="11"/>
      <c r="B71" s="5">
        <f t="shared" si="3"/>
        <v>16</v>
      </c>
      <c r="C71" s="10"/>
      <c r="D71" s="10"/>
      <c r="E71" s="10"/>
      <c r="G71" s="59"/>
      <c r="H71" s="2"/>
      <c r="I71" s="2"/>
      <c r="J71" s="9"/>
    </row>
    <row r="72" spans="1:10" x14ac:dyDescent="0.25">
      <c r="A72" s="11"/>
      <c r="B72" s="5">
        <f t="shared" ref="B72:B75" si="4">ROW(B72)-ROW(B$55)</f>
        <v>17</v>
      </c>
      <c r="C72" s="10"/>
      <c r="D72" s="10"/>
      <c r="E72" s="10"/>
      <c r="G72" s="59"/>
      <c r="H72" s="2"/>
      <c r="I72" s="2"/>
      <c r="J72" s="9"/>
    </row>
    <row r="73" spans="1:10" x14ac:dyDescent="0.25">
      <c r="A73" s="11"/>
      <c r="B73" s="5">
        <f t="shared" si="4"/>
        <v>18</v>
      </c>
      <c r="C73" s="10"/>
      <c r="D73" s="10"/>
      <c r="E73" s="10"/>
      <c r="G73" s="59"/>
      <c r="H73" s="2"/>
      <c r="I73" s="2"/>
      <c r="J73" s="9"/>
    </row>
    <row r="74" spans="1:10" x14ac:dyDescent="0.25">
      <c r="A74" s="11"/>
      <c r="B74" s="5">
        <f t="shared" si="4"/>
        <v>19</v>
      </c>
      <c r="C74" s="10"/>
      <c r="D74" s="10"/>
      <c r="E74" s="10"/>
      <c r="G74" s="59"/>
      <c r="H74" s="2"/>
      <c r="I74" s="2"/>
      <c r="J74" s="9"/>
    </row>
    <row r="75" spans="1:10" x14ac:dyDescent="0.25">
      <c r="A75" s="11"/>
      <c r="B75" s="5">
        <f t="shared" si="4"/>
        <v>20</v>
      </c>
      <c r="C75" s="10"/>
      <c r="D75" s="10"/>
      <c r="E75" s="10"/>
      <c r="G75" s="59"/>
      <c r="H75" s="2"/>
      <c r="I75" s="2"/>
      <c r="J75" s="9"/>
    </row>
    <row r="76" spans="1:10" x14ac:dyDescent="0.25">
      <c r="A76" s="11"/>
      <c r="B76" s="6"/>
      <c r="C76" s="9"/>
      <c r="D76" s="9"/>
      <c r="E76" s="9"/>
      <c r="F76" s="9"/>
      <c r="G76" s="9"/>
      <c r="H76" s="9"/>
      <c r="I76" s="9"/>
    </row>
    <row r="77" spans="1:10" x14ac:dyDescent="0.25">
      <c r="A77" s="11">
        <v>7</v>
      </c>
      <c r="B77" s="4" t="s">
        <v>57</v>
      </c>
      <c r="C77" s="14" t="s">
        <v>52</v>
      </c>
      <c r="D77" s="14" t="s">
        <v>58</v>
      </c>
      <c r="E77" s="14" t="s">
        <v>59</v>
      </c>
      <c r="F77" s="14"/>
      <c r="G77" s="2"/>
      <c r="H77" s="9"/>
      <c r="I77" s="9"/>
    </row>
    <row r="78" spans="1:10" ht="30" x14ac:dyDescent="0.25">
      <c r="A78" s="11"/>
      <c r="B78" s="5">
        <f>ROW(B78)-ROW(B$77)</f>
        <v>1</v>
      </c>
      <c r="C78" s="10" t="s">
        <v>156</v>
      </c>
      <c r="D78" s="10" t="s">
        <v>157</v>
      </c>
      <c r="E78" t="s">
        <v>80</v>
      </c>
      <c r="F78" s="59" t="s">
        <v>60</v>
      </c>
      <c r="G78" s="2"/>
      <c r="H78" s="9"/>
      <c r="I78" s="9"/>
    </row>
    <row r="79" spans="1:10" ht="45" x14ac:dyDescent="0.25">
      <c r="A79" s="11"/>
      <c r="B79" s="5">
        <f t="shared" ref="B79:B92" si="5">ROW(B79)-ROW(B$77)</f>
        <v>2</v>
      </c>
      <c r="C79" s="10" t="s">
        <v>158</v>
      </c>
      <c r="D79" s="10" t="s">
        <v>159</v>
      </c>
      <c r="E79" t="s">
        <v>78</v>
      </c>
      <c r="F79" s="59"/>
      <c r="G79" s="2"/>
      <c r="H79" s="9"/>
      <c r="I79" s="9"/>
    </row>
    <row r="80" spans="1:10" x14ac:dyDescent="0.25">
      <c r="A80" s="11"/>
      <c r="B80" s="5">
        <f t="shared" si="5"/>
        <v>3</v>
      </c>
      <c r="C80" s="10"/>
      <c r="D80" s="10"/>
      <c r="F80" s="59"/>
      <c r="G80" s="2"/>
      <c r="H80" s="9"/>
      <c r="I80" s="9"/>
    </row>
    <row r="81" spans="1:9" x14ac:dyDescent="0.25">
      <c r="A81" s="11"/>
      <c r="B81" s="5">
        <f t="shared" si="5"/>
        <v>4</v>
      </c>
      <c r="C81" s="10"/>
      <c r="D81" s="10"/>
      <c r="F81" s="59"/>
      <c r="G81" s="2"/>
      <c r="H81" s="9"/>
      <c r="I81" s="9"/>
    </row>
    <row r="82" spans="1:9" x14ac:dyDescent="0.25">
      <c r="A82" s="11"/>
      <c r="B82" s="5">
        <f t="shared" si="5"/>
        <v>5</v>
      </c>
      <c r="C82" s="10"/>
      <c r="D82" s="10"/>
      <c r="F82" s="59"/>
      <c r="G82" s="2"/>
      <c r="H82" s="9"/>
      <c r="I82" s="9"/>
    </row>
    <row r="83" spans="1:9" x14ac:dyDescent="0.25">
      <c r="A83" s="11"/>
      <c r="B83" s="5">
        <f t="shared" si="5"/>
        <v>6</v>
      </c>
      <c r="C83" s="10"/>
      <c r="D83" s="10"/>
      <c r="F83" s="59"/>
      <c r="G83" s="2"/>
      <c r="H83" s="9"/>
      <c r="I83" s="9"/>
    </row>
    <row r="84" spans="1:9" x14ac:dyDescent="0.25">
      <c r="A84" s="11"/>
      <c r="B84" s="5">
        <f t="shared" si="5"/>
        <v>7</v>
      </c>
      <c r="C84" s="10"/>
      <c r="D84" s="10"/>
      <c r="F84" s="59"/>
      <c r="G84" s="2"/>
      <c r="H84" s="9"/>
      <c r="I84" s="9"/>
    </row>
    <row r="85" spans="1:9" x14ac:dyDescent="0.25">
      <c r="A85" s="11"/>
      <c r="B85" s="5">
        <f t="shared" si="5"/>
        <v>8</v>
      </c>
      <c r="C85" s="10"/>
      <c r="D85" s="10"/>
      <c r="F85" s="59"/>
      <c r="G85" s="2"/>
      <c r="H85" s="9"/>
      <c r="I85" s="9"/>
    </row>
    <row r="86" spans="1:9" x14ac:dyDescent="0.25">
      <c r="A86" s="11"/>
      <c r="B86" s="5">
        <f t="shared" si="5"/>
        <v>9</v>
      </c>
      <c r="C86" s="10"/>
      <c r="D86" s="10"/>
      <c r="F86" s="59"/>
      <c r="G86" s="2"/>
      <c r="H86" s="9"/>
      <c r="I86" s="9"/>
    </row>
    <row r="87" spans="1:9" x14ac:dyDescent="0.25">
      <c r="A87" s="11"/>
      <c r="B87" s="5">
        <f t="shared" si="5"/>
        <v>10</v>
      </c>
      <c r="C87" s="10"/>
      <c r="D87" s="10"/>
      <c r="F87" s="59"/>
      <c r="G87" s="2"/>
      <c r="H87" s="9"/>
      <c r="I87" s="9"/>
    </row>
    <row r="88" spans="1:9" x14ac:dyDescent="0.25">
      <c r="A88" s="11"/>
      <c r="B88" s="5">
        <f t="shared" si="5"/>
        <v>11</v>
      </c>
      <c r="C88" s="10"/>
      <c r="D88" s="10"/>
      <c r="F88" s="59"/>
      <c r="G88" s="2"/>
      <c r="H88" s="9"/>
      <c r="I88" s="9"/>
    </row>
    <row r="89" spans="1:9" x14ac:dyDescent="0.25">
      <c r="A89" s="11"/>
      <c r="B89" s="5">
        <f t="shared" si="5"/>
        <v>12</v>
      </c>
      <c r="C89" s="10"/>
      <c r="D89" s="10"/>
      <c r="F89" s="59"/>
      <c r="G89" s="2"/>
      <c r="H89" s="9"/>
      <c r="I89" s="9"/>
    </row>
    <row r="90" spans="1:9" x14ac:dyDescent="0.25">
      <c r="A90" s="11"/>
      <c r="B90" s="5">
        <f t="shared" si="5"/>
        <v>13</v>
      </c>
      <c r="C90" s="10"/>
      <c r="D90" s="10"/>
      <c r="F90" s="59"/>
      <c r="G90" s="2"/>
      <c r="H90" s="9"/>
      <c r="I90" s="9"/>
    </row>
    <row r="91" spans="1:9" x14ac:dyDescent="0.25">
      <c r="A91" s="11"/>
      <c r="B91" s="5">
        <f t="shared" si="5"/>
        <v>14</v>
      </c>
      <c r="C91" s="10"/>
      <c r="D91" s="10"/>
      <c r="F91" s="59"/>
      <c r="G91" s="2"/>
      <c r="H91" s="9"/>
      <c r="I91" s="9"/>
    </row>
    <row r="92" spans="1:9" x14ac:dyDescent="0.25">
      <c r="A92" s="11"/>
      <c r="B92" s="5">
        <f t="shared" si="5"/>
        <v>15</v>
      </c>
      <c r="C92" s="10"/>
      <c r="D92" s="10"/>
      <c r="F92" s="59"/>
      <c r="G92" s="2"/>
      <c r="H92" s="9"/>
      <c r="I92" s="9"/>
    </row>
    <row r="93" spans="1:9" x14ac:dyDescent="0.25">
      <c r="A93" s="11"/>
      <c r="B93" s="16"/>
      <c r="C93" s="9"/>
      <c r="D93" s="9"/>
      <c r="E93" s="9"/>
      <c r="F93" s="9"/>
      <c r="G93" s="9"/>
      <c r="H93" s="9"/>
      <c r="I93" s="9"/>
    </row>
    <row r="94" spans="1:9" x14ac:dyDescent="0.25">
      <c r="A94" s="11">
        <v>8</v>
      </c>
      <c r="B94" s="3" t="s">
        <v>61</v>
      </c>
      <c r="C94" s="22">
        <f>MAX(O12:O31)</f>
        <v>100</v>
      </c>
      <c r="D94" s="22"/>
      <c r="E94" s="62" t="s">
        <v>63</v>
      </c>
      <c r="F94" s="62"/>
      <c r="G94" s="2"/>
      <c r="H94" s="9"/>
      <c r="I94" s="9"/>
    </row>
    <row r="95" spans="1:9" x14ac:dyDescent="0.25">
      <c r="A95" s="11">
        <v>9</v>
      </c>
      <c r="B95" s="3" t="s">
        <v>62</v>
      </c>
      <c r="C95" s="17" t="s">
        <v>74</v>
      </c>
      <c r="D95" s="9"/>
      <c r="E95" s="62" t="s">
        <v>64</v>
      </c>
      <c r="F95" s="62"/>
      <c r="G95" s="9"/>
      <c r="H95" s="9"/>
      <c r="I95" s="9"/>
    </row>
    <row r="96" spans="1:9" x14ac:dyDescent="0.25">
      <c r="A96" s="11">
        <v>10</v>
      </c>
      <c r="B96" s="3" t="s">
        <v>65</v>
      </c>
      <c r="C96" s="63" t="s">
        <v>82</v>
      </c>
      <c r="D96" s="64"/>
      <c r="E96" s="62" t="str">
        <f>"EEA consists of EU + "&amp;Lists!B17</f>
        <v>EEA consists of EU + Norway, Iceland, and Liechtenstein</v>
      </c>
      <c r="F96" s="62"/>
      <c r="G96" s="2"/>
      <c r="H96" s="9"/>
      <c r="I96" s="9"/>
    </row>
    <row r="97" spans="1:10" ht="45.95" customHeight="1" x14ac:dyDescent="0.25">
      <c r="A97" s="9"/>
      <c r="B97" s="3"/>
      <c r="C97" s="3"/>
      <c r="D97" s="3"/>
      <c r="E97" s="62" t="str">
        <f>"Adequacy decisions are in place for: "&amp;Lists!B18</f>
        <v>Adequacy decisions are in place for: Andorra, Argentina, Canada, Faeröer Islands, Guernsey, Israel, Isle of Man, Japan, Jersey, New Zealand, Switzerland, U.K., and Uruguay</v>
      </c>
      <c r="F97" s="62"/>
      <c r="G97" s="2"/>
      <c r="H97" s="9"/>
      <c r="I97" s="9"/>
    </row>
    <row r="98" spans="1:10" x14ac:dyDescent="0.25">
      <c r="A98" s="9"/>
      <c r="B98" s="3"/>
      <c r="C98" s="18"/>
      <c r="D98" s="18"/>
      <c r="E98" s="2"/>
      <c r="F98" s="22"/>
      <c r="G98" s="22"/>
      <c r="H98" s="18"/>
      <c r="I98" s="9"/>
      <c r="J98" s="1"/>
    </row>
    <row r="99" spans="1:10" ht="23.45" customHeight="1" x14ac:dyDescent="0.25">
      <c r="A99" s="8"/>
      <c r="B99" s="60" t="s">
        <v>114</v>
      </c>
      <c r="C99" s="60"/>
      <c r="D99" s="60"/>
      <c r="E99" s="60"/>
      <c r="F99" s="60"/>
      <c r="G99" s="60"/>
      <c r="H99" s="60"/>
      <c r="I99" s="60"/>
    </row>
    <row r="100" spans="1:10" x14ac:dyDescent="0.25">
      <c r="B100" t="s">
        <v>26</v>
      </c>
    </row>
  </sheetData>
  <mergeCells count="15">
    <mergeCell ref="H35:H53"/>
    <mergeCell ref="B99:I99"/>
    <mergeCell ref="B1:I1"/>
    <mergeCell ref="B2:I2"/>
    <mergeCell ref="G56:G75"/>
    <mergeCell ref="F78:F92"/>
    <mergeCell ref="B4:D4"/>
    <mergeCell ref="C96:D96"/>
    <mergeCell ref="E96:F96"/>
    <mergeCell ref="E97:F97"/>
    <mergeCell ref="F12:F31"/>
    <mergeCell ref="E94:F94"/>
    <mergeCell ref="C7:D7"/>
    <mergeCell ref="C6:D6"/>
    <mergeCell ref="E95:F95"/>
  </mergeCells>
  <conditionalFormatting sqref="D98 H98">
    <cfRule type="dataBar" priority="3">
      <dataBar showValue="0">
        <cfvo type="num" val="0"/>
        <cfvo type="num" val="7"/>
        <color theme="4"/>
      </dataBar>
      <extLst>
        <ext xmlns:x14="http://schemas.microsoft.com/office/spreadsheetml/2009/9/main" uri="{B025F937-C7B1-47D3-B67F-A62EFF666E3E}">
          <x14:id>{44A48A6B-2946-4CEB-9496-15933903B7EF}</x14:id>
        </ext>
      </extLst>
    </cfRule>
  </conditionalFormatting>
  <dataValidations count="2">
    <dataValidation type="list" allowBlank="1" showInputMessage="1" showErrorMessage="1" sqref="F35:G53" xr:uid="{14536CE8-8910-483A-A542-3CAA46A53E84}">
      <formula1>"yes,no"</formula1>
    </dataValidation>
    <dataValidation type="list" allowBlank="1" showInputMessage="1" promptTitle="Voer eerst betrokkenen in" prompt="De groepen betrokkenen die je hierboven invoert kunnen hier worden ingevuld." sqref="D35:D53" xr:uid="{FF2FF76F-04C5-4EC4-B19B-BF7BE94B7A4C}">
      <formula1>$C$12:$C$31</formula1>
    </dataValidation>
  </dataValidations>
  <pageMargins left="0.7" right="0.7" top="0.75" bottom="0.75" header="0.3" footer="0.3"/>
  <pageSetup paperSize="9" orientation="portrait" horizontalDpi="4294967293" verticalDpi="4294967293" r:id="rId1"/>
  <drawing r:id="rId2"/>
  <extLst>
    <ext xmlns:x14="http://schemas.microsoft.com/office/spreadsheetml/2009/9/main" uri="{78C0D931-6437-407d-A8EE-F0AAD7539E65}">
      <x14:conditionalFormattings>
        <x14:conditionalFormatting xmlns:xm="http://schemas.microsoft.com/office/excel/2006/main">
          <x14:cfRule type="dataBar" id="{44A48A6B-2946-4CEB-9496-15933903B7EF}">
            <x14:dataBar minLength="0" maxLength="100" border="1" gradient="0">
              <x14:cfvo type="num">
                <xm:f>0</xm:f>
              </x14:cfvo>
              <x14:cfvo type="num">
                <xm:f>7</xm:f>
              </x14:cfvo>
              <x14:borderColor theme="4" tint="-0.249977111117893"/>
              <x14:negativeFillColor rgb="FFFF0000"/>
              <x14:axisColor rgb="FF000000"/>
            </x14:dataBar>
          </x14:cfRule>
          <xm:sqref>D98 H98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Title="Ongeldige waarde" prompt="Kies een waarde uit de lijst." xr:uid="{AC5B2672-E6DC-4EFC-B88C-6C30A3D20E58}">
          <x14:formula1>
            <xm:f>Lists!$A$2:$A$6</xm:f>
          </x14:formula1>
          <xm:sqref>C95</xm:sqref>
        </x14:dataValidation>
        <x14:dataValidation type="list" allowBlank="1" showInputMessage="1" showErrorMessage="1" xr:uid="{62B3D231-55A8-4170-AC11-7CD98A348EB7}">
          <x14:formula1>
            <xm:f>Lists!$A$9:$A$13</xm:f>
          </x14:formula1>
          <xm:sqref>E78:E92</xm:sqref>
        </x14:dataValidation>
        <x14:dataValidation type="list" allowBlank="1" showInputMessage="1" showErrorMessage="1" promptTitle="Ongeldige waarde" prompt="Kies een waarde uit de lijst." xr:uid="{679C2BDB-3AFF-4996-95F2-0AE626054EEB}">
          <x14:formula1>
            <xm:f>Lists!$A$16:$A$19</xm:f>
          </x14:formula1>
          <xm:sqref>C96:C97</xm:sqref>
        </x14:dataValidation>
        <x14:dataValidation type="list" allowBlank="1" showInputMessage="1" showErrorMessage="1" xr:uid="{CD1F9F8A-935A-4C68-9AD0-176973DF8B9B}">
          <x14:formula1>
            <xm:f>Lists!$A$67:$A$71</xm:f>
          </x14:formula1>
          <xm:sqref>E12:E31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2FA43-00E9-4CA7-8FB1-F894D7C34EF0}">
  <dimension ref="A1:R40"/>
  <sheetViews>
    <sheetView topLeftCell="A11" zoomScaleNormal="100" workbookViewId="0">
      <selection activeCell="F22" sqref="F22"/>
    </sheetView>
  </sheetViews>
  <sheetFormatPr defaultRowHeight="15" x14ac:dyDescent="0.25"/>
  <cols>
    <col min="1" max="1" width="3.125" customWidth="1"/>
    <col min="2" max="2" width="24.375" customWidth="1"/>
    <col min="3" max="3" width="32.625" customWidth="1"/>
    <col min="4" max="4" width="31.5" customWidth="1"/>
    <col min="5" max="5" width="22" customWidth="1"/>
    <col min="6" max="6" width="29.875" customWidth="1"/>
    <col min="7" max="7" width="22" customWidth="1"/>
    <col min="8" max="8" width="23" customWidth="1"/>
    <col min="9" max="9" width="3.375" customWidth="1"/>
    <col min="14" max="17" width="0" hidden="1" customWidth="1"/>
  </cols>
  <sheetData>
    <row r="1" spans="1:14" ht="86.1" customHeight="1" x14ac:dyDescent="0.25">
      <c r="A1" s="7"/>
      <c r="B1" s="68"/>
      <c r="C1" s="68"/>
      <c r="D1" s="68"/>
      <c r="E1" s="68"/>
      <c r="F1" s="68"/>
      <c r="G1" s="68"/>
      <c r="H1" s="68"/>
      <c r="I1" s="68"/>
    </row>
    <row r="2" spans="1:14" ht="23.45" customHeight="1" x14ac:dyDescent="0.25">
      <c r="A2" s="24"/>
      <c r="B2" s="67" t="s">
        <v>132</v>
      </c>
      <c r="C2" s="67"/>
      <c r="D2" s="67"/>
      <c r="E2" s="67"/>
      <c r="F2" s="67"/>
      <c r="G2" s="67"/>
      <c r="H2" s="67"/>
      <c r="I2" s="67"/>
    </row>
    <row r="3" spans="1:14" ht="23.45" customHeight="1" x14ac:dyDescent="0.25">
      <c r="A3" s="25"/>
      <c r="B3" s="25"/>
      <c r="C3" s="25"/>
      <c r="D3" s="25"/>
      <c r="E3" s="25"/>
      <c r="F3" s="25"/>
      <c r="G3" s="25"/>
      <c r="H3" s="25"/>
      <c r="I3" s="25"/>
    </row>
    <row r="4" spans="1:14" x14ac:dyDescent="0.25">
      <c r="A4" s="46">
        <v>11</v>
      </c>
      <c r="B4" s="41" t="s">
        <v>119</v>
      </c>
      <c r="C4" s="41"/>
      <c r="D4" s="41"/>
      <c r="E4" s="41"/>
      <c r="F4" s="41"/>
      <c r="G4" s="41"/>
      <c r="H4" s="41"/>
      <c r="I4" s="25"/>
    </row>
    <row r="5" spans="1:14" ht="7.5" customHeight="1" thickBot="1" x14ac:dyDescent="0.3">
      <c r="A5" s="25"/>
      <c r="B5" s="25"/>
      <c r="C5" s="25"/>
      <c r="D5" s="25"/>
      <c r="E5" s="25"/>
      <c r="F5" s="25"/>
      <c r="G5" s="25"/>
      <c r="H5" s="25"/>
      <c r="I5" s="25"/>
    </row>
    <row r="6" spans="1:14" ht="15" customHeight="1" thickBot="1" x14ac:dyDescent="0.3">
      <c r="A6" s="25"/>
      <c r="B6" s="43" t="s">
        <v>120</v>
      </c>
      <c r="C6" s="33">
        <f>IFERROR(N6,0)</f>
        <v>2</v>
      </c>
      <c r="D6" s="44" t="s">
        <v>121</v>
      </c>
      <c r="E6" s="69" t="s">
        <v>122</v>
      </c>
      <c r="F6" s="69"/>
      <c r="G6" s="25"/>
      <c r="H6" s="25"/>
      <c r="I6" s="25"/>
      <c r="N6" s="40">
        <f>MIN(LOG10('1. Project overview'!C94)-3+VLOOKUP('1. Project overview'!C95,Lists!A2:B6,2,TRUE),7)</f>
        <v>2</v>
      </c>
    </row>
    <row r="7" spans="1:14" x14ac:dyDescent="0.25">
      <c r="A7" s="25"/>
      <c r="B7" s="25"/>
      <c r="C7" s="25"/>
      <c r="D7" s="25"/>
      <c r="E7" s="69"/>
      <c r="F7" s="69"/>
      <c r="G7" s="25"/>
      <c r="H7" s="25"/>
      <c r="I7" s="25"/>
    </row>
    <row r="8" spans="1:14" x14ac:dyDescent="0.25">
      <c r="A8" s="25"/>
      <c r="B8" s="25"/>
      <c r="C8" s="25"/>
      <c r="D8" s="25"/>
      <c r="E8" s="69"/>
      <c r="F8" s="69"/>
      <c r="G8" s="25"/>
      <c r="H8" s="25"/>
      <c r="I8" s="25"/>
    </row>
    <row r="9" spans="1:14" ht="44.1" customHeight="1" x14ac:dyDescent="0.25">
      <c r="A9" s="25"/>
      <c r="B9" s="25"/>
      <c r="C9" s="25"/>
      <c r="D9" s="25"/>
      <c r="E9" s="69"/>
      <c r="F9" s="69"/>
      <c r="G9" s="25"/>
      <c r="H9" s="25"/>
      <c r="I9" s="25"/>
    </row>
    <row r="10" spans="1:14" x14ac:dyDescent="0.25">
      <c r="A10" s="25"/>
      <c r="B10" s="25"/>
      <c r="C10" s="25"/>
      <c r="D10" s="25"/>
      <c r="E10" s="25"/>
      <c r="F10" s="25"/>
      <c r="G10" s="25"/>
      <c r="H10" s="25"/>
      <c r="I10" s="25"/>
    </row>
    <row r="11" spans="1:14" ht="60" customHeight="1" x14ac:dyDescent="0.25">
      <c r="A11" s="25"/>
      <c r="B11" s="69" t="s">
        <v>123</v>
      </c>
      <c r="C11" s="69"/>
      <c r="D11" s="69"/>
      <c r="E11" s="25"/>
      <c r="F11" s="25"/>
      <c r="G11" s="25"/>
      <c r="H11" s="25"/>
      <c r="I11" s="25"/>
    </row>
    <row r="12" spans="1:14" x14ac:dyDescent="0.25">
      <c r="A12" s="25"/>
      <c r="B12" s="42"/>
      <c r="C12" s="42"/>
      <c r="D12" s="42"/>
      <c r="E12" s="25"/>
      <c r="F12" s="25"/>
      <c r="G12" s="25"/>
      <c r="H12" s="25"/>
      <c r="I12" s="25"/>
    </row>
    <row r="13" spans="1:14" x14ac:dyDescent="0.25">
      <c r="A13" s="25"/>
      <c r="B13" s="42" t="s">
        <v>124</v>
      </c>
      <c r="C13" s="42" t="str">
        <f>Lists!A22</f>
        <v>Surveillance</v>
      </c>
      <c r="D13" s="42" t="str">
        <f>Lists!A25</f>
        <v>Exclusion</v>
      </c>
      <c r="E13" s="42" t="str">
        <f>Lists!A28</f>
        <v>Stalking</v>
      </c>
      <c r="F13" s="42" t="s">
        <v>18</v>
      </c>
      <c r="G13" s="69" t="s">
        <v>125</v>
      </c>
      <c r="H13" s="25"/>
      <c r="I13" s="25"/>
    </row>
    <row r="14" spans="1:14" x14ac:dyDescent="0.25">
      <c r="A14" s="25"/>
      <c r="B14" s="42"/>
      <c r="C14" s="42" t="str">
        <f>Lists!A23</f>
        <v>Manipulation</v>
      </c>
      <c r="D14" s="42" t="str">
        <f>Lists!A26</f>
        <v>Blackmail</v>
      </c>
      <c r="E14" s="42" t="str">
        <f>Lists!A29</f>
        <v>Reputation damage</v>
      </c>
      <c r="F14" s="25"/>
      <c r="G14" s="69"/>
      <c r="H14" s="25"/>
      <c r="I14" s="25"/>
    </row>
    <row r="15" spans="1:14" x14ac:dyDescent="0.25">
      <c r="A15" s="25"/>
      <c r="B15" s="42"/>
      <c r="C15" s="42" t="str">
        <f>Lists!A24</f>
        <v>Stigmatisation</v>
      </c>
      <c r="D15" s="42" t="str">
        <f>Lists!A27</f>
        <v>Identity fraud</v>
      </c>
      <c r="E15" s="42" t="str">
        <f>Lists!A30</f>
        <v>Fysical impact</v>
      </c>
      <c r="F15" s="25"/>
      <c r="G15" s="25"/>
      <c r="H15" s="25"/>
      <c r="I15" s="25"/>
    </row>
    <row r="16" spans="1:14" x14ac:dyDescent="0.25">
      <c r="A16" s="25"/>
      <c r="B16" s="25"/>
      <c r="C16" s="25"/>
      <c r="D16" s="25"/>
      <c r="E16" s="25"/>
      <c r="F16" s="25"/>
      <c r="G16" s="25"/>
      <c r="H16" s="25"/>
      <c r="I16" s="25"/>
    </row>
    <row r="17" spans="1:18" x14ac:dyDescent="0.25">
      <c r="A17" s="46">
        <v>12</v>
      </c>
      <c r="B17" s="34" t="s">
        <v>126</v>
      </c>
      <c r="C17" s="41" t="s">
        <v>52</v>
      </c>
      <c r="D17" s="35" t="s">
        <v>54</v>
      </c>
      <c r="E17" s="35" t="s">
        <v>127</v>
      </c>
      <c r="F17" s="35" t="s">
        <v>128</v>
      </c>
      <c r="G17" s="35" t="s">
        <v>129</v>
      </c>
      <c r="H17" s="35" t="s">
        <v>130</v>
      </c>
      <c r="I17" s="25"/>
    </row>
    <row r="18" spans="1:18" ht="45" x14ac:dyDescent="0.25">
      <c r="A18" s="25"/>
      <c r="B18" s="27">
        <f>ROW(B18)-ROW(B$17)</f>
        <v>1</v>
      </c>
      <c r="C18" s="31" t="s">
        <v>163</v>
      </c>
      <c r="D18" s="31" t="s">
        <v>162</v>
      </c>
      <c r="E18" s="31" t="s">
        <v>86</v>
      </c>
      <c r="F18" s="39" t="s">
        <v>97</v>
      </c>
      <c r="G18" s="32" t="s">
        <v>98</v>
      </c>
      <c r="H18" s="36" t="str">
        <f>IFERROR(VLOOKUP(R18,Lists!A$44:B$52,2,FALSE),"-")</f>
        <v>Low risk</v>
      </c>
      <c r="I18" s="25"/>
      <c r="O18" s="37" t="str">
        <f>C18</f>
        <v>Security measures</v>
      </c>
      <c r="P18" s="40">
        <f>VLOOKUP(F18,Lists!A$34:B$36,2,FALSE)</f>
        <v>3</v>
      </c>
      <c r="Q18" s="37">
        <f>VLOOKUP(G18,Lists!A$39:B$41,2,FALSE)</f>
        <v>1</v>
      </c>
      <c r="R18" s="37" t="str">
        <f t="shared" ref="R18:R37" si="0">IFERROR(CONCATENATE(P18,Q18),"-")</f>
        <v>31</v>
      </c>
    </row>
    <row r="19" spans="1:18" ht="30" x14ac:dyDescent="0.25">
      <c r="A19" s="25"/>
      <c r="B19" s="27">
        <f t="shared" ref="B19:B37" si="1">ROW(B19)-ROW(B$17)</f>
        <v>2</v>
      </c>
      <c r="C19" s="31" t="s">
        <v>164</v>
      </c>
      <c r="D19" s="31" t="s">
        <v>165</v>
      </c>
      <c r="E19" s="31" t="s">
        <v>3</v>
      </c>
      <c r="F19" s="39" t="s">
        <v>96</v>
      </c>
      <c r="G19" s="32" t="s">
        <v>99</v>
      </c>
      <c r="H19" s="36" t="str">
        <f>IFERROR(VLOOKUP(R19,Lists!A$44:B$52,2,FALSE),"-")</f>
        <v>Medium risk</v>
      </c>
      <c r="I19" s="25"/>
      <c r="O19" s="37" t="str">
        <f t="shared" ref="O19:O37" si="2">C19</f>
        <v>Identity needed for forming contracts</v>
      </c>
      <c r="P19" s="40">
        <f>VLOOKUP(F19,Lists!A$34:B$36,2,FALSE)</f>
        <v>2</v>
      </c>
      <c r="Q19" s="37">
        <f>VLOOKUP(G19,Lists!A$39:B$41,2,FALSE)</f>
        <v>2</v>
      </c>
      <c r="R19" s="37" t="str">
        <f t="shared" si="0"/>
        <v>22</v>
      </c>
    </row>
    <row r="20" spans="1:18" ht="30" x14ac:dyDescent="0.25">
      <c r="A20" s="25"/>
      <c r="B20" s="27">
        <f t="shared" si="1"/>
        <v>3</v>
      </c>
      <c r="C20" s="31" t="s">
        <v>164</v>
      </c>
      <c r="D20" s="31" t="s">
        <v>165</v>
      </c>
      <c r="E20" s="31" t="s">
        <v>91</v>
      </c>
      <c r="F20" s="39" t="s">
        <v>95</v>
      </c>
      <c r="G20" s="32" t="s">
        <v>100</v>
      </c>
      <c r="H20" s="36" t="str">
        <f>IFERROR(VLOOKUP(R20,Lists!A$44:B$52,2,FALSE),"-")</f>
        <v>Low risk</v>
      </c>
      <c r="I20" s="25"/>
      <c r="O20" s="37" t="str">
        <f t="shared" si="2"/>
        <v>Identity needed for forming contracts</v>
      </c>
      <c r="P20" s="40">
        <f>VLOOKUP(F20,Lists!A$34:B$36,2,FALSE)</f>
        <v>1</v>
      </c>
      <c r="Q20" s="37">
        <f>VLOOKUP(G20,Lists!A$39:B$41,2,FALSE)</f>
        <v>3</v>
      </c>
      <c r="R20" s="37" t="str">
        <f t="shared" si="0"/>
        <v>13</v>
      </c>
    </row>
    <row r="21" spans="1:18" x14ac:dyDescent="0.25">
      <c r="A21" s="25"/>
      <c r="B21" s="27">
        <f t="shared" si="1"/>
        <v>4</v>
      </c>
      <c r="C21" s="31"/>
      <c r="D21" s="31"/>
      <c r="E21" s="31"/>
      <c r="F21" s="39"/>
      <c r="G21" s="32"/>
      <c r="H21" s="36" t="str">
        <f>IFERROR(VLOOKUP(R21,Lists!A$44:B$52,2,FALSE),"-")</f>
        <v>-</v>
      </c>
      <c r="I21" s="25"/>
      <c r="O21" s="37">
        <f t="shared" si="2"/>
        <v>0</v>
      </c>
      <c r="P21" s="40" t="e">
        <f>VLOOKUP(F21,Lists!A$34:B$36,2,FALSE)</f>
        <v>#N/A</v>
      </c>
      <c r="Q21" s="37" t="e">
        <f>VLOOKUP(G21,Lists!A$39:B$41,2,FALSE)</f>
        <v>#N/A</v>
      </c>
      <c r="R21" s="37" t="str">
        <f t="shared" si="0"/>
        <v>-</v>
      </c>
    </row>
    <row r="22" spans="1:18" x14ac:dyDescent="0.25">
      <c r="A22" s="25"/>
      <c r="B22" s="27">
        <f t="shared" si="1"/>
        <v>5</v>
      </c>
      <c r="C22" s="31"/>
      <c r="D22" s="31"/>
      <c r="E22" s="31"/>
      <c r="F22" s="39"/>
      <c r="G22" s="32"/>
      <c r="H22" s="36" t="str">
        <f>IFERROR(VLOOKUP(R22,Lists!A$44:B$52,2,FALSE),"-")</f>
        <v>-</v>
      </c>
      <c r="I22" s="25"/>
      <c r="O22" s="37">
        <f t="shared" si="2"/>
        <v>0</v>
      </c>
      <c r="P22" s="40" t="e">
        <f>VLOOKUP(F22,Lists!A$34:B$36,2,FALSE)</f>
        <v>#N/A</v>
      </c>
      <c r="Q22" s="37" t="e">
        <f>VLOOKUP(G22,Lists!A$39:B$41,2,FALSE)</f>
        <v>#N/A</v>
      </c>
      <c r="R22" s="37" t="str">
        <f t="shared" si="0"/>
        <v>-</v>
      </c>
    </row>
    <row r="23" spans="1:18" x14ac:dyDescent="0.25">
      <c r="A23" s="25"/>
      <c r="B23" s="27">
        <f t="shared" si="1"/>
        <v>6</v>
      </c>
      <c r="C23" s="31"/>
      <c r="D23" s="31"/>
      <c r="E23" s="31"/>
      <c r="F23" s="39"/>
      <c r="G23" s="32"/>
      <c r="H23" s="36" t="str">
        <f>IFERROR(VLOOKUP(R23,Lists!A$44:B$52,2,FALSE),"-")</f>
        <v>-</v>
      </c>
      <c r="I23" s="25"/>
      <c r="O23" s="37">
        <f t="shared" si="2"/>
        <v>0</v>
      </c>
      <c r="P23" s="40" t="e">
        <f>VLOOKUP(F23,Lists!A$34:B$36,2,FALSE)</f>
        <v>#N/A</v>
      </c>
      <c r="Q23" s="37" t="e">
        <f>VLOOKUP(G23,Lists!A$39:B$41,2,FALSE)</f>
        <v>#N/A</v>
      </c>
      <c r="R23" s="37" t="str">
        <f t="shared" si="0"/>
        <v>-</v>
      </c>
    </row>
    <row r="24" spans="1:18" x14ac:dyDescent="0.25">
      <c r="A24" s="25"/>
      <c r="B24" s="27">
        <f t="shared" si="1"/>
        <v>7</v>
      </c>
      <c r="C24" s="31"/>
      <c r="D24" s="31"/>
      <c r="E24" s="31"/>
      <c r="F24" s="39"/>
      <c r="G24" s="32"/>
      <c r="H24" s="36" t="str">
        <f>IFERROR(VLOOKUP(R24,Lists!A$44:B$52,2,FALSE),"-")</f>
        <v>-</v>
      </c>
      <c r="I24" s="25"/>
      <c r="O24" s="37">
        <f t="shared" si="2"/>
        <v>0</v>
      </c>
      <c r="P24" s="40" t="e">
        <f>VLOOKUP(F24,Lists!A$34:B$36,2,FALSE)</f>
        <v>#N/A</v>
      </c>
      <c r="Q24" s="37" t="e">
        <f>VLOOKUP(G24,Lists!A$39:B$41,2,FALSE)</f>
        <v>#N/A</v>
      </c>
      <c r="R24" s="37" t="str">
        <f t="shared" si="0"/>
        <v>-</v>
      </c>
    </row>
    <row r="25" spans="1:18" x14ac:dyDescent="0.25">
      <c r="A25" s="25"/>
      <c r="B25" s="27">
        <f t="shared" si="1"/>
        <v>8</v>
      </c>
      <c r="C25" s="31"/>
      <c r="D25" s="31"/>
      <c r="E25" s="31"/>
      <c r="F25" s="39"/>
      <c r="G25" s="32"/>
      <c r="H25" s="36" t="str">
        <f>IFERROR(VLOOKUP(R25,Lists!A$44:B$52,2,FALSE),"-")</f>
        <v>-</v>
      </c>
      <c r="I25" s="25"/>
      <c r="O25" s="37">
        <f t="shared" si="2"/>
        <v>0</v>
      </c>
      <c r="P25" s="40" t="e">
        <f>VLOOKUP(F25,Lists!A$34:B$36,2,FALSE)</f>
        <v>#N/A</v>
      </c>
      <c r="Q25" s="37" t="e">
        <f>VLOOKUP(G25,Lists!A$39:B$41,2,FALSE)</f>
        <v>#N/A</v>
      </c>
      <c r="R25" s="37" t="str">
        <f t="shared" si="0"/>
        <v>-</v>
      </c>
    </row>
    <row r="26" spans="1:18" x14ac:dyDescent="0.25">
      <c r="A26" s="25"/>
      <c r="B26" s="27">
        <f t="shared" si="1"/>
        <v>9</v>
      </c>
      <c r="C26" s="31"/>
      <c r="D26" s="31"/>
      <c r="E26" s="31"/>
      <c r="F26" s="39"/>
      <c r="G26" s="32"/>
      <c r="H26" s="36" t="str">
        <f>IFERROR(VLOOKUP(R26,Lists!A$44:B$52,2,FALSE),"-")</f>
        <v>-</v>
      </c>
      <c r="I26" s="25"/>
      <c r="O26" s="37">
        <f t="shared" si="2"/>
        <v>0</v>
      </c>
      <c r="P26" s="40" t="e">
        <f>VLOOKUP(F26,Lists!A$34:B$36,2,FALSE)</f>
        <v>#N/A</v>
      </c>
      <c r="Q26" s="37" t="e">
        <f>VLOOKUP(G26,Lists!A$39:B$41,2,FALSE)</f>
        <v>#N/A</v>
      </c>
      <c r="R26" s="37" t="str">
        <f t="shared" si="0"/>
        <v>-</v>
      </c>
    </row>
    <row r="27" spans="1:18" x14ac:dyDescent="0.25">
      <c r="A27" s="25"/>
      <c r="B27" s="27">
        <f t="shared" si="1"/>
        <v>10</v>
      </c>
      <c r="C27" s="31"/>
      <c r="D27" s="31"/>
      <c r="E27" s="31"/>
      <c r="F27" s="39"/>
      <c r="G27" s="32"/>
      <c r="H27" s="36" t="str">
        <f>IFERROR(VLOOKUP(R27,Lists!A$44:B$52,2,FALSE),"-")</f>
        <v>-</v>
      </c>
      <c r="I27" s="25"/>
      <c r="O27" s="37">
        <f t="shared" si="2"/>
        <v>0</v>
      </c>
      <c r="P27" s="40" t="e">
        <f>VLOOKUP(F27,Lists!A$34:B$36,2,FALSE)</f>
        <v>#N/A</v>
      </c>
      <c r="Q27" s="37" t="e">
        <f>VLOOKUP(G27,Lists!A$39:B$41,2,FALSE)</f>
        <v>#N/A</v>
      </c>
      <c r="R27" s="37" t="str">
        <f t="shared" si="0"/>
        <v>-</v>
      </c>
    </row>
    <row r="28" spans="1:18" x14ac:dyDescent="0.25">
      <c r="A28" s="25"/>
      <c r="B28" s="27">
        <f t="shared" si="1"/>
        <v>11</v>
      </c>
      <c r="C28" s="31"/>
      <c r="D28" s="31"/>
      <c r="E28" s="31"/>
      <c r="F28" s="39"/>
      <c r="G28" s="32"/>
      <c r="H28" s="36" t="str">
        <f>IFERROR(VLOOKUP(R28,Lists!A$44:B$52,2,FALSE),"-")</f>
        <v>-</v>
      </c>
      <c r="I28" s="25"/>
      <c r="O28" s="37">
        <f t="shared" si="2"/>
        <v>0</v>
      </c>
      <c r="P28" s="40" t="e">
        <f>VLOOKUP(F28,Lists!A$34:B$36,2,FALSE)</f>
        <v>#N/A</v>
      </c>
      <c r="Q28" s="37" t="e">
        <f>VLOOKUP(G28,Lists!A$39:B$41,2,FALSE)</f>
        <v>#N/A</v>
      </c>
      <c r="R28" s="37" t="str">
        <f t="shared" si="0"/>
        <v>-</v>
      </c>
    </row>
    <row r="29" spans="1:18" x14ac:dyDescent="0.25">
      <c r="A29" s="25"/>
      <c r="B29" s="27">
        <f t="shared" si="1"/>
        <v>12</v>
      </c>
      <c r="C29" s="31"/>
      <c r="D29" s="31"/>
      <c r="E29" s="31"/>
      <c r="F29" s="39"/>
      <c r="G29" s="32"/>
      <c r="H29" s="36" t="str">
        <f>IFERROR(VLOOKUP(R29,Lists!A$44:B$52,2,FALSE),"-")</f>
        <v>-</v>
      </c>
      <c r="I29" s="25"/>
      <c r="O29" s="37">
        <f t="shared" si="2"/>
        <v>0</v>
      </c>
      <c r="P29" s="40" t="e">
        <f>VLOOKUP(F29,Lists!A$34:B$36,2,FALSE)</f>
        <v>#N/A</v>
      </c>
      <c r="Q29" s="37" t="e">
        <f>VLOOKUP(G29,Lists!A$39:B$41,2,FALSE)</f>
        <v>#N/A</v>
      </c>
      <c r="R29" s="37" t="str">
        <f t="shared" si="0"/>
        <v>-</v>
      </c>
    </row>
    <row r="30" spans="1:18" x14ac:dyDescent="0.25">
      <c r="A30" s="25"/>
      <c r="B30" s="27">
        <f t="shared" si="1"/>
        <v>13</v>
      </c>
      <c r="C30" s="31"/>
      <c r="D30" s="31"/>
      <c r="E30" s="31"/>
      <c r="F30" s="39"/>
      <c r="G30" s="32"/>
      <c r="H30" s="36" t="str">
        <f>IFERROR(VLOOKUP(R30,Lists!A$44:B$52,2,FALSE),"-")</f>
        <v>-</v>
      </c>
      <c r="I30" s="25"/>
      <c r="O30" s="37">
        <f t="shared" si="2"/>
        <v>0</v>
      </c>
      <c r="P30" s="40" t="e">
        <f>VLOOKUP(F30,Lists!A$34:B$36,2,FALSE)</f>
        <v>#N/A</v>
      </c>
      <c r="Q30" s="37" t="e">
        <f>VLOOKUP(G30,Lists!A$39:B$41,2,FALSE)</f>
        <v>#N/A</v>
      </c>
      <c r="R30" s="37" t="str">
        <f t="shared" si="0"/>
        <v>-</v>
      </c>
    </row>
    <row r="31" spans="1:18" x14ac:dyDescent="0.25">
      <c r="A31" s="25"/>
      <c r="B31" s="27">
        <f t="shared" si="1"/>
        <v>14</v>
      </c>
      <c r="C31" s="31"/>
      <c r="D31" s="31"/>
      <c r="E31" s="31"/>
      <c r="F31" s="39"/>
      <c r="G31" s="32"/>
      <c r="H31" s="36" t="str">
        <f>IFERROR(VLOOKUP(R31,Lists!A$44:B$52,2,FALSE),"-")</f>
        <v>-</v>
      </c>
      <c r="I31" s="25"/>
      <c r="O31" s="37">
        <f t="shared" si="2"/>
        <v>0</v>
      </c>
      <c r="P31" s="40" t="e">
        <f>VLOOKUP(F31,Lists!A$34:B$36,2,FALSE)</f>
        <v>#N/A</v>
      </c>
      <c r="Q31" s="37" t="e">
        <f>VLOOKUP(G31,Lists!A$39:B$41,2,FALSE)</f>
        <v>#N/A</v>
      </c>
      <c r="R31" s="37" t="str">
        <f t="shared" si="0"/>
        <v>-</v>
      </c>
    </row>
    <row r="32" spans="1:18" x14ac:dyDescent="0.25">
      <c r="A32" s="25"/>
      <c r="B32" s="27">
        <f t="shared" si="1"/>
        <v>15</v>
      </c>
      <c r="C32" s="31"/>
      <c r="D32" s="31"/>
      <c r="E32" s="31"/>
      <c r="F32" s="39"/>
      <c r="G32" s="32"/>
      <c r="H32" s="36" t="str">
        <f>IFERROR(VLOOKUP(R32,Lists!A$44:B$52,2,FALSE),"-")</f>
        <v>-</v>
      </c>
      <c r="I32" s="25"/>
      <c r="O32" s="37">
        <f t="shared" si="2"/>
        <v>0</v>
      </c>
      <c r="P32" s="40" t="e">
        <f>VLOOKUP(F32,Lists!A$34:B$36,2,FALSE)</f>
        <v>#N/A</v>
      </c>
      <c r="Q32" s="37" t="e">
        <f>VLOOKUP(G32,Lists!A$39:B$41,2,FALSE)</f>
        <v>#N/A</v>
      </c>
      <c r="R32" s="37" t="str">
        <f t="shared" si="0"/>
        <v>-</v>
      </c>
    </row>
    <row r="33" spans="1:18" x14ac:dyDescent="0.25">
      <c r="A33" s="25"/>
      <c r="B33" s="27">
        <f t="shared" si="1"/>
        <v>16</v>
      </c>
      <c r="C33" s="31"/>
      <c r="D33" s="31"/>
      <c r="E33" s="31"/>
      <c r="F33" s="39"/>
      <c r="G33" s="32"/>
      <c r="H33" s="36" t="str">
        <f>IFERROR(VLOOKUP(R33,Lists!A$44:B$52,2,FALSE),"-")</f>
        <v>-</v>
      </c>
      <c r="I33" s="25"/>
      <c r="O33" s="37">
        <f t="shared" si="2"/>
        <v>0</v>
      </c>
      <c r="P33" s="40" t="e">
        <f>VLOOKUP(F33,Lists!A$34:B$36,2,FALSE)</f>
        <v>#N/A</v>
      </c>
      <c r="Q33" s="37" t="e">
        <f>VLOOKUP(G33,Lists!A$39:B$41,2,FALSE)</f>
        <v>#N/A</v>
      </c>
      <c r="R33" s="37" t="str">
        <f t="shared" si="0"/>
        <v>-</v>
      </c>
    </row>
    <row r="34" spans="1:18" x14ac:dyDescent="0.25">
      <c r="A34" s="25"/>
      <c r="B34" s="27">
        <f t="shared" si="1"/>
        <v>17</v>
      </c>
      <c r="C34" s="31"/>
      <c r="D34" s="31"/>
      <c r="E34" s="31"/>
      <c r="F34" s="39"/>
      <c r="G34" s="32"/>
      <c r="H34" s="36" t="str">
        <f>IFERROR(VLOOKUP(R34,Lists!A$44:B$52,2,FALSE),"-")</f>
        <v>-</v>
      </c>
      <c r="I34" s="25"/>
      <c r="O34" s="37">
        <f t="shared" si="2"/>
        <v>0</v>
      </c>
      <c r="P34" s="40" t="e">
        <f>VLOOKUP(F34,Lists!A$34:B$36,2,FALSE)</f>
        <v>#N/A</v>
      </c>
      <c r="Q34" s="37" t="e">
        <f>VLOOKUP(G34,Lists!A$39:B$41,2,FALSE)</f>
        <v>#N/A</v>
      </c>
      <c r="R34" s="37" t="str">
        <f t="shared" si="0"/>
        <v>-</v>
      </c>
    </row>
    <row r="35" spans="1:18" x14ac:dyDescent="0.25">
      <c r="A35" s="25"/>
      <c r="B35" s="27">
        <f t="shared" si="1"/>
        <v>18</v>
      </c>
      <c r="C35" s="31"/>
      <c r="D35" s="31"/>
      <c r="E35" s="31"/>
      <c r="F35" s="39"/>
      <c r="G35" s="32"/>
      <c r="H35" s="36" t="str">
        <f>IFERROR(VLOOKUP(R35,Lists!A$44:B$52,2,FALSE),"-")</f>
        <v>-</v>
      </c>
      <c r="I35" s="25"/>
      <c r="O35" s="37">
        <f t="shared" si="2"/>
        <v>0</v>
      </c>
      <c r="P35" s="40" t="e">
        <f>VLOOKUP(F35,Lists!A$34:B$36,2,FALSE)</f>
        <v>#N/A</v>
      </c>
      <c r="Q35" s="37" t="e">
        <f>VLOOKUP(G35,Lists!A$39:B$41,2,FALSE)</f>
        <v>#N/A</v>
      </c>
      <c r="R35" s="37" t="str">
        <f t="shared" si="0"/>
        <v>-</v>
      </c>
    </row>
    <row r="36" spans="1:18" x14ac:dyDescent="0.25">
      <c r="A36" s="25"/>
      <c r="B36" s="27">
        <f t="shared" si="1"/>
        <v>19</v>
      </c>
      <c r="C36" s="31"/>
      <c r="D36" s="31"/>
      <c r="E36" s="31"/>
      <c r="F36" s="39"/>
      <c r="G36" s="32"/>
      <c r="H36" s="36" t="str">
        <f>IFERROR(VLOOKUP(R36,Lists!A$44:B$52,2,FALSE),"-")</f>
        <v>-</v>
      </c>
      <c r="I36" s="25"/>
      <c r="O36" s="37">
        <f t="shared" si="2"/>
        <v>0</v>
      </c>
      <c r="P36" s="40" t="e">
        <f>VLOOKUP(F36,Lists!A$34:B$36,2,FALSE)</f>
        <v>#N/A</v>
      </c>
      <c r="Q36" s="37" t="e">
        <f>VLOOKUP(G36,Lists!A$39:B$41,2,FALSE)</f>
        <v>#N/A</v>
      </c>
      <c r="R36" s="37" t="str">
        <f t="shared" si="0"/>
        <v>-</v>
      </c>
    </row>
    <row r="37" spans="1:18" x14ac:dyDescent="0.25">
      <c r="A37" s="25"/>
      <c r="B37" s="27">
        <f t="shared" si="1"/>
        <v>20</v>
      </c>
      <c r="C37" s="31"/>
      <c r="D37" s="31"/>
      <c r="E37" s="31"/>
      <c r="F37" s="39"/>
      <c r="G37" s="32"/>
      <c r="H37" s="36" t="str">
        <f>IFERROR(VLOOKUP(R37,Lists!A$44:B$52,2,FALSE),"-")</f>
        <v>-</v>
      </c>
      <c r="I37" s="25"/>
      <c r="O37" s="37">
        <f t="shared" si="2"/>
        <v>0</v>
      </c>
      <c r="P37" s="40" t="e">
        <f>VLOOKUP(F37,Lists!A$34:B$36,2,FALSE)</f>
        <v>#N/A</v>
      </c>
      <c r="Q37" s="37" t="e">
        <f>VLOOKUP(G37,Lists!A$39:B$41,2,FALSE)</f>
        <v>#N/A</v>
      </c>
      <c r="R37" s="37" t="str">
        <f t="shared" si="0"/>
        <v>-</v>
      </c>
    </row>
    <row r="38" spans="1:18" x14ac:dyDescent="0.25">
      <c r="A38" s="25"/>
      <c r="B38" s="26"/>
      <c r="C38" s="30"/>
      <c r="D38" s="30"/>
      <c r="E38" s="28"/>
      <c r="F38" s="29"/>
      <c r="G38" s="30"/>
      <c r="H38" s="25"/>
      <c r="I38" s="25"/>
    </row>
    <row r="39" spans="1:18" ht="23.45" customHeight="1" x14ac:dyDescent="0.25">
      <c r="A39" s="24"/>
      <c r="B39" s="67" t="s">
        <v>131</v>
      </c>
      <c r="C39" s="67"/>
      <c r="D39" s="67"/>
      <c r="E39" s="67"/>
      <c r="F39" s="67"/>
      <c r="G39" s="67"/>
      <c r="H39" s="67"/>
      <c r="I39" s="67"/>
    </row>
    <row r="40" spans="1:18" x14ac:dyDescent="0.25">
      <c r="B40" t="s">
        <v>26</v>
      </c>
    </row>
  </sheetData>
  <mergeCells count="6">
    <mergeCell ref="B39:I39"/>
    <mergeCell ref="B1:I1"/>
    <mergeCell ref="B2:I2"/>
    <mergeCell ref="B11:D11"/>
    <mergeCell ref="E6:F9"/>
    <mergeCell ref="G13:G14"/>
  </mergeCells>
  <phoneticPr fontId="9" type="noConversion"/>
  <conditionalFormatting sqref="C6">
    <cfRule type="dataBar" priority="1">
      <dataBar showValue="0">
        <cfvo type="num" val="0"/>
        <cfvo type="num" val="7"/>
        <color theme="4"/>
      </dataBar>
      <extLst>
        <ext xmlns:x14="http://schemas.microsoft.com/office/spreadsheetml/2009/9/main" uri="{B025F937-C7B1-47D3-B67F-A62EFF666E3E}">
          <x14:id>{42C86E1D-09EA-4701-8DC8-C00BAE621111}</x14:id>
        </ext>
      </extLst>
    </cfRule>
  </conditionalFormatting>
  <conditionalFormatting sqref="D38 G38">
    <cfRule type="dataBar" priority="11">
      <dataBar showValue="0">
        <cfvo type="num" val="0"/>
        <cfvo type="num" val="7"/>
        <color theme="4"/>
      </dataBar>
      <extLst>
        <ext xmlns:x14="http://schemas.microsoft.com/office/spreadsheetml/2009/9/main" uri="{B025F937-C7B1-47D3-B67F-A62EFF666E3E}">
          <x14:id>{6BE036EF-63D4-4F9A-91F7-D0BDC5583BDD}</x14:id>
        </ext>
      </extLst>
    </cfRule>
  </conditionalFormatting>
  <pageMargins left="0.7" right="0.7" top="0.75" bottom="0.75" header="0.3" footer="0.3"/>
  <pageSetup paperSize="9" orientation="portrait" horizontalDpi="4294967293" verticalDpi="4294967293" r:id="rId1"/>
  <drawing r:id="rId2"/>
  <legacyDrawing r:id="rId3"/>
  <extLst>
    <ext xmlns:x14="http://schemas.microsoft.com/office/spreadsheetml/2009/9/main" uri="{78C0D931-6437-407d-A8EE-F0AAD7539E65}">
      <x14:conditionalFormattings>
        <x14:conditionalFormatting xmlns:xm="http://schemas.microsoft.com/office/excel/2006/main">
          <x14:cfRule type="dataBar" id="{42C86E1D-09EA-4701-8DC8-C00BAE621111}">
            <x14:dataBar minLength="0" maxLength="100" border="1" gradient="0">
              <x14:cfvo type="num">
                <xm:f>0</xm:f>
              </x14:cfvo>
              <x14:cfvo type="num">
                <xm:f>7</xm:f>
              </x14:cfvo>
              <x14:borderColor theme="4" tint="-0.249977111117893"/>
              <x14:negativeFillColor rgb="FFFF0000"/>
              <x14:axisColor rgb="FF000000"/>
            </x14:dataBar>
          </x14:cfRule>
          <xm:sqref>C6</xm:sqref>
        </x14:conditionalFormatting>
        <x14:conditionalFormatting xmlns:xm="http://schemas.microsoft.com/office/excel/2006/main">
          <x14:cfRule type="dataBar" id="{6BE036EF-63D4-4F9A-91F7-D0BDC5583BDD}">
            <x14:dataBar minLength="0" maxLength="100" border="1" gradient="0">
              <x14:cfvo type="num">
                <xm:f>0</xm:f>
              </x14:cfvo>
              <x14:cfvo type="num">
                <xm:f>7</xm:f>
              </x14:cfvo>
              <x14:borderColor theme="4" tint="-0.249977111117893"/>
              <x14:negativeFillColor rgb="FFFF0000"/>
              <x14:axisColor rgb="FF000000"/>
            </x14:dataBar>
          </x14:cfRule>
          <xm:sqref>D38 G38</xm:sqref>
        </x14:conditionalFormatting>
        <x14:conditionalFormatting xmlns:xm="http://schemas.microsoft.com/office/excel/2006/main">
          <x14:cfRule type="cellIs" priority="7" operator="equal" id="{2B7E991F-79B5-48DC-A952-D0BC3E65DA25}">
            <xm:f>Lists!$B$50</xm:f>
            <x14:dxf>
              <font>
                <color theme="2"/>
              </font>
              <fill>
                <patternFill>
                  <bgColor theme="4" tint="-0.24994659260841701"/>
                </patternFill>
              </fill>
            </x14:dxf>
          </x14:cfRule>
          <x14:cfRule type="cellIs" priority="8" operator="equal" id="{F39F0CFA-B632-4B7E-B446-A95E56280C1E}">
            <xm:f>Lists!$B$49</xm:f>
            <x14:dxf>
              <fill>
                <patternFill>
                  <bgColor theme="4" tint="0.39994506668294322"/>
                </patternFill>
              </fill>
            </x14:dxf>
          </x14:cfRule>
          <x14:cfRule type="cellIs" priority="9" operator="equal" id="{902DBB78-A679-4958-825E-D472DF915BF6}">
            <xm:f>Lists!$B$44</xm:f>
            <x14:dxf>
              <fill>
                <patternFill>
                  <bgColor theme="7" tint="0.59996337778862885"/>
                </patternFill>
              </fill>
            </x14:dxf>
          </x14:cfRule>
          <xm:sqref>H18:H37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22240FE8-8751-404A-A939-3163A9B763A7}">
          <x14:formula1>
            <xm:f>Lists!$A$22:$A$31</xm:f>
          </x14:formula1>
          <xm:sqref>E18:E37</xm:sqref>
        </x14:dataValidation>
        <x14:dataValidation type="list" allowBlank="1" showInputMessage="1" showErrorMessage="1" xr:uid="{4DF1D7B1-190F-4788-82C3-0267DEAB5B9B}">
          <x14:formula1>
            <xm:f>Lists!$A$34:$A$36</xm:f>
          </x14:formula1>
          <xm:sqref>F18:F37</xm:sqref>
        </x14:dataValidation>
        <x14:dataValidation type="list" allowBlank="1" showInputMessage="1" showErrorMessage="1" xr:uid="{4EA0F1D8-0483-4324-A483-7F1169E8C1E1}">
          <x14:formula1>
            <xm:f>Lists!$A$39:$A$41</xm:f>
          </x14:formula1>
          <xm:sqref>G18:G37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50140-3A06-478C-9703-439489BE3451}">
  <dimension ref="A1:Q28"/>
  <sheetViews>
    <sheetView zoomScaleNormal="100" workbookViewId="0">
      <selection activeCell="F12" sqref="F12"/>
    </sheetView>
  </sheetViews>
  <sheetFormatPr defaultRowHeight="15" x14ac:dyDescent="0.25"/>
  <cols>
    <col min="1" max="1" width="3.125" customWidth="1"/>
    <col min="2" max="2" width="13.375" customWidth="1"/>
    <col min="3" max="3" width="28.875" customWidth="1"/>
    <col min="4" max="4" width="42.5" customWidth="1"/>
    <col min="5" max="7" width="26.125" customWidth="1"/>
    <col min="8" max="8" width="3.375" customWidth="1"/>
  </cols>
  <sheetData>
    <row r="1" spans="1:17" ht="86.1" customHeight="1" x14ac:dyDescent="0.25">
      <c r="A1" s="7"/>
      <c r="B1" s="68"/>
      <c r="C1" s="68"/>
      <c r="D1" s="68"/>
      <c r="E1" s="68"/>
      <c r="F1" s="68"/>
      <c r="G1" s="68"/>
      <c r="H1" s="68"/>
    </row>
    <row r="2" spans="1:17" ht="23.45" customHeight="1" x14ac:dyDescent="0.25">
      <c r="A2" s="48"/>
      <c r="B2" s="70" t="s">
        <v>133</v>
      </c>
      <c r="C2" s="70"/>
      <c r="D2" s="70"/>
      <c r="E2" s="70"/>
      <c r="F2" s="70"/>
      <c r="G2" s="70"/>
      <c r="H2" s="70"/>
    </row>
    <row r="3" spans="1:17" x14ac:dyDescent="0.25">
      <c r="A3" s="49"/>
      <c r="B3" s="49"/>
      <c r="C3" s="49"/>
      <c r="D3" s="49"/>
      <c r="E3" s="49"/>
      <c r="F3" s="49"/>
      <c r="G3" s="49"/>
      <c r="H3" s="49"/>
    </row>
    <row r="4" spans="1:17" ht="87.95" customHeight="1" x14ac:dyDescent="0.25">
      <c r="A4" s="49"/>
      <c r="B4" s="71" t="s">
        <v>134</v>
      </c>
      <c r="C4" s="71"/>
      <c r="D4" s="53"/>
      <c r="E4" s="49"/>
      <c r="F4" s="49"/>
      <c r="G4" s="49"/>
      <c r="H4" s="49"/>
    </row>
    <row r="5" spans="1:17" ht="138.6" customHeight="1" x14ac:dyDescent="0.25">
      <c r="A5" s="49"/>
      <c r="B5" s="49"/>
      <c r="C5" s="49"/>
      <c r="D5" s="49"/>
      <c r="E5" s="49"/>
      <c r="F5" s="49"/>
      <c r="G5" s="49"/>
      <c r="H5" s="49"/>
    </row>
    <row r="6" spans="1:17" x14ac:dyDescent="0.25">
      <c r="A6" s="47">
        <v>13</v>
      </c>
      <c r="B6" s="55" t="s">
        <v>135</v>
      </c>
      <c r="C6" s="56" t="s">
        <v>52</v>
      </c>
      <c r="D6" s="57" t="s">
        <v>136</v>
      </c>
      <c r="E6" s="57" t="s">
        <v>137</v>
      </c>
      <c r="F6" s="57" t="s">
        <v>138</v>
      </c>
      <c r="G6" s="57" t="s">
        <v>27</v>
      </c>
      <c r="H6" s="49"/>
    </row>
    <row r="7" spans="1:17" ht="45" x14ac:dyDescent="0.25">
      <c r="A7" s="49"/>
      <c r="B7" s="54">
        <f t="shared" ref="B7:B26" si="0">ROW(B7)-ROW(B$6)</f>
        <v>1</v>
      </c>
      <c r="C7" s="31" t="s">
        <v>166</v>
      </c>
      <c r="D7" s="31" t="s">
        <v>167</v>
      </c>
      <c r="E7" s="31" t="s">
        <v>109</v>
      </c>
      <c r="F7" s="23" t="s">
        <v>168</v>
      </c>
      <c r="G7" s="31" t="s">
        <v>29</v>
      </c>
      <c r="H7" s="49"/>
      <c r="N7" s="37"/>
      <c r="O7" s="40"/>
      <c r="P7" s="37"/>
      <c r="Q7" s="37"/>
    </row>
    <row r="8" spans="1:17" ht="90" x14ac:dyDescent="0.25">
      <c r="A8" s="49"/>
      <c r="B8" s="54">
        <f t="shared" si="0"/>
        <v>2</v>
      </c>
      <c r="C8" s="31" t="s">
        <v>169</v>
      </c>
      <c r="D8" s="31" t="s">
        <v>170</v>
      </c>
      <c r="E8" s="31" t="s">
        <v>105</v>
      </c>
      <c r="F8" s="23" t="s">
        <v>168</v>
      </c>
      <c r="G8" s="31" t="s">
        <v>29</v>
      </c>
      <c r="H8" s="49"/>
      <c r="N8" s="37"/>
      <c r="O8" s="40"/>
      <c r="P8" s="37"/>
      <c r="Q8" s="37"/>
    </row>
    <row r="9" spans="1:17" ht="90" x14ac:dyDescent="0.25">
      <c r="A9" s="49"/>
      <c r="B9" s="54">
        <f t="shared" si="0"/>
        <v>3</v>
      </c>
      <c r="C9" s="31" t="s">
        <v>171</v>
      </c>
      <c r="D9" s="31" t="s">
        <v>172</v>
      </c>
      <c r="E9" s="31" t="s">
        <v>108</v>
      </c>
      <c r="F9" s="23" t="s">
        <v>168</v>
      </c>
      <c r="G9" s="31" t="s">
        <v>30</v>
      </c>
      <c r="H9" s="49"/>
      <c r="N9" s="37"/>
      <c r="O9" s="40"/>
      <c r="P9" s="37"/>
      <c r="Q9" s="37"/>
    </row>
    <row r="10" spans="1:17" ht="60" x14ac:dyDescent="0.25">
      <c r="A10" s="49"/>
      <c r="B10" s="54">
        <f t="shared" si="0"/>
        <v>4</v>
      </c>
      <c r="C10" s="31" t="s">
        <v>173</v>
      </c>
      <c r="D10" s="31" t="s">
        <v>174</v>
      </c>
      <c r="E10" s="31" t="s">
        <v>104</v>
      </c>
      <c r="F10" s="23" t="s">
        <v>168</v>
      </c>
      <c r="G10" s="31" t="s">
        <v>30</v>
      </c>
      <c r="H10" s="49"/>
      <c r="N10" s="37"/>
      <c r="O10" s="40"/>
      <c r="P10" s="37"/>
      <c r="Q10" s="37"/>
    </row>
    <row r="11" spans="1:17" x14ac:dyDescent="0.25">
      <c r="A11" s="49"/>
      <c r="B11" s="54">
        <f t="shared" si="0"/>
        <v>5</v>
      </c>
      <c r="C11" s="31"/>
      <c r="D11" s="31"/>
      <c r="E11" s="31"/>
      <c r="F11" s="23"/>
      <c r="G11" s="31" t="s">
        <v>29</v>
      </c>
      <c r="H11" s="49"/>
      <c r="N11" s="37"/>
      <c r="O11" s="40"/>
      <c r="P11" s="37"/>
      <c r="Q11" s="37"/>
    </row>
    <row r="12" spans="1:17" x14ac:dyDescent="0.25">
      <c r="A12" s="49"/>
      <c r="B12" s="54">
        <f t="shared" si="0"/>
        <v>6</v>
      </c>
      <c r="C12" s="31"/>
      <c r="D12" s="31"/>
      <c r="E12" s="31"/>
      <c r="F12" s="23"/>
      <c r="G12" s="31" t="s">
        <v>29</v>
      </c>
      <c r="H12" s="49"/>
      <c r="N12" s="37"/>
      <c r="O12" s="40"/>
      <c r="P12" s="37"/>
      <c r="Q12" s="37"/>
    </row>
    <row r="13" spans="1:17" x14ac:dyDescent="0.25">
      <c r="A13" s="49"/>
      <c r="B13" s="54">
        <f t="shared" si="0"/>
        <v>7</v>
      </c>
      <c r="C13" s="31"/>
      <c r="D13" s="31"/>
      <c r="E13" s="31"/>
      <c r="F13" s="23"/>
      <c r="G13" s="31" t="s">
        <v>29</v>
      </c>
      <c r="H13" s="49"/>
      <c r="N13" s="37"/>
      <c r="O13" s="40"/>
      <c r="P13" s="37"/>
      <c r="Q13" s="37"/>
    </row>
    <row r="14" spans="1:17" x14ac:dyDescent="0.25">
      <c r="A14" s="49"/>
      <c r="B14" s="54">
        <f t="shared" si="0"/>
        <v>8</v>
      </c>
      <c r="C14" s="31"/>
      <c r="D14" s="31"/>
      <c r="E14" s="31"/>
      <c r="F14" s="23"/>
      <c r="G14" s="31" t="s">
        <v>29</v>
      </c>
      <c r="H14" s="49"/>
      <c r="N14" s="37"/>
      <c r="O14" s="40"/>
      <c r="P14" s="37"/>
      <c r="Q14" s="37"/>
    </row>
    <row r="15" spans="1:17" x14ac:dyDescent="0.25">
      <c r="A15" s="49"/>
      <c r="B15" s="54">
        <f t="shared" si="0"/>
        <v>9</v>
      </c>
      <c r="C15" s="31"/>
      <c r="D15" s="31"/>
      <c r="E15" s="31"/>
      <c r="F15" s="23"/>
      <c r="G15" s="31" t="s">
        <v>29</v>
      </c>
      <c r="H15" s="49"/>
      <c r="N15" s="37"/>
      <c r="O15" s="40"/>
      <c r="P15" s="37"/>
      <c r="Q15" s="37"/>
    </row>
    <row r="16" spans="1:17" x14ac:dyDescent="0.25">
      <c r="A16" s="49"/>
      <c r="B16" s="54">
        <f t="shared" si="0"/>
        <v>10</v>
      </c>
      <c r="C16" s="31"/>
      <c r="D16" s="31"/>
      <c r="E16" s="31"/>
      <c r="F16" s="23"/>
      <c r="G16" s="31" t="s">
        <v>29</v>
      </c>
      <c r="H16" s="49"/>
      <c r="N16" s="37"/>
      <c r="O16" s="40"/>
      <c r="P16" s="37"/>
      <c r="Q16" s="37"/>
    </row>
    <row r="17" spans="1:17" x14ac:dyDescent="0.25">
      <c r="A17" s="49"/>
      <c r="B17" s="54">
        <f t="shared" si="0"/>
        <v>11</v>
      </c>
      <c r="C17" s="31"/>
      <c r="D17" s="31"/>
      <c r="E17" s="31"/>
      <c r="F17" s="23"/>
      <c r="G17" s="31" t="s">
        <v>29</v>
      </c>
      <c r="H17" s="49"/>
      <c r="N17" s="37"/>
      <c r="O17" s="40"/>
      <c r="P17" s="37"/>
      <c r="Q17" s="37"/>
    </row>
    <row r="18" spans="1:17" x14ac:dyDescent="0.25">
      <c r="A18" s="49"/>
      <c r="B18" s="54">
        <f t="shared" si="0"/>
        <v>12</v>
      </c>
      <c r="C18" s="31"/>
      <c r="D18" s="31"/>
      <c r="E18" s="31"/>
      <c r="F18" s="23"/>
      <c r="G18" s="31" t="s">
        <v>29</v>
      </c>
      <c r="H18" s="49"/>
      <c r="N18" s="37"/>
      <c r="O18" s="40"/>
      <c r="P18" s="37"/>
      <c r="Q18" s="37"/>
    </row>
    <row r="19" spans="1:17" x14ac:dyDescent="0.25">
      <c r="A19" s="49"/>
      <c r="B19" s="54">
        <f t="shared" si="0"/>
        <v>13</v>
      </c>
      <c r="C19" s="31"/>
      <c r="D19" s="31"/>
      <c r="E19" s="31"/>
      <c r="F19" s="23"/>
      <c r="G19" s="31" t="s">
        <v>29</v>
      </c>
      <c r="H19" s="49"/>
      <c r="N19" s="37"/>
      <c r="O19" s="40"/>
      <c r="P19" s="37"/>
      <c r="Q19" s="37"/>
    </row>
    <row r="20" spans="1:17" x14ac:dyDescent="0.25">
      <c r="A20" s="49"/>
      <c r="B20" s="54">
        <f t="shared" si="0"/>
        <v>14</v>
      </c>
      <c r="C20" s="31"/>
      <c r="D20" s="31"/>
      <c r="E20" s="31"/>
      <c r="F20" s="23"/>
      <c r="G20" s="31" t="s">
        <v>29</v>
      </c>
      <c r="H20" s="49"/>
      <c r="N20" s="37"/>
      <c r="O20" s="40"/>
      <c r="P20" s="37"/>
      <c r="Q20" s="37"/>
    </row>
    <row r="21" spans="1:17" x14ac:dyDescent="0.25">
      <c r="A21" s="49"/>
      <c r="B21" s="54">
        <f t="shared" si="0"/>
        <v>15</v>
      </c>
      <c r="C21" s="31"/>
      <c r="D21" s="31"/>
      <c r="E21" s="31"/>
      <c r="F21" s="23"/>
      <c r="G21" s="31" t="s">
        <v>29</v>
      </c>
      <c r="H21" s="49"/>
      <c r="N21" s="37"/>
      <c r="O21" s="40"/>
      <c r="P21" s="37"/>
      <c r="Q21" s="37"/>
    </row>
    <row r="22" spans="1:17" x14ac:dyDescent="0.25">
      <c r="A22" s="49"/>
      <c r="B22" s="54">
        <f t="shared" si="0"/>
        <v>16</v>
      </c>
      <c r="C22" s="31"/>
      <c r="D22" s="31"/>
      <c r="E22" s="31"/>
      <c r="F22" s="23"/>
      <c r="G22" s="31" t="s">
        <v>29</v>
      </c>
      <c r="H22" s="49"/>
      <c r="N22" s="37"/>
      <c r="O22" s="40"/>
      <c r="P22" s="37"/>
      <c r="Q22" s="37"/>
    </row>
    <row r="23" spans="1:17" x14ac:dyDescent="0.25">
      <c r="A23" s="49"/>
      <c r="B23" s="54">
        <f t="shared" si="0"/>
        <v>17</v>
      </c>
      <c r="C23" s="31"/>
      <c r="D23" s="31"/>
      <c r="E23" s="31"/>
      <c r="F23" s="23"/>
      <c r="G23" s="31" t="s">
        <v>29</v>
      </c>
      <c r="H23" s="49"/>
      <c r="N23" s="37"/>
      <c r="O23" s="40"/>
      <c r="P23" s="37"/>
      <c r="Q23" s="37"/>
    </row>
    <row r="24" spans="1:17" x14ac:dyDescent="0.25">
      <c r="A24" s="49"/>
      <c r="B24" s="54">
        <f t="shared" si="0"/>
        <v>18</v>
      </c>
      <c r="C24" s="31"/>
      <c r="D24" s="31"/>
      <c r="E24" s="31"/>
      <c r="F24" s="23"/>
      <c r="G24" s="31" t="s">
        <v>29</v>
      </c>
      <c r="H24" s="49"/>
      <c r="N24" s="37"/>
      <c r="O24" s="40"/>
      <c r="P24" s="37"/>
      <c r="Q24" s="37"/>
    </row>
    <row r="25" spans="1:17" x14ac:dyDescent="0.25">
      <c r="A25" s="49"/>
      <c r="B25" s="54">
        <f t="shared" si="0"/>
        <v>19</v>
      </c>
      <c r="C25" s="31"/>
      <c r="D25" s="31"/>
      <c r="E25" s="31"/>
      <c r="F25" s="23"/>
      <c r="G25" s="31" t="s">
        <v>29</v>
      </c>
      <c r="H25" s="49"/>
      <c r="N25" s="37"/>
      <c r="O25" s="40"/>
      <c r="P25" s="37"/>
      <c r="Q25" s="37"/>
    </row>
    <row r="26" spans="1:17" x14ac:dyDescent="0.25">
      <c r="A26" s="49"/>
      <c r="B26" s="54">
        <f t="shared" si="0"/>
        <v>20</v>
      </c>
      <c r="C26" s="31"/>
      <c r="D26" s="31"/>
      <c r="E26" s="31"/>
      <c r="F26" s="23"/>
      <c r="G26" s="31" t="s">
        <v>29</v>
      </c>
      <c r="H26" s="49"/>
      <c r="N26" s="37"/>
      <c r="O26" s="40"/>
      <c r="P26" s="37"/>
      <c r="Q26" s="37"/>
    </row>
    <row r="27" spans="1:17" x14ac:dyDescent="0.25">
      <c r="A27" s="49"/>
      <c r="B27" s="50"/>
      <c r="C27" s="51"/>
      <c r="D27" s="51"/>
      <c r="E27" s="52"/>
      <c r="F27" s="53"/>
      <c r="G27" s="53"/>
      <c r="H27" s="49"/>
    </row>
    <row r="28" spans="1:17" x14ac:dyDescent="0.25">
      <c r="B28" t="s">
        <v>26</v>
      </c>
    </row>
  </sheetData>
  <mergeCells count="3">
    <mergeCell ref="B1:H1"/>
    <mergeCell ref="B2:H2"/>
    <mergeCell ref="B4:C4"/>
  </mergeCells>
  <conditionalFormatting sqref="D27">
    <cfRule type="dataBar" priority="4">
      <dataBar showValue="0">
        <cfvo type="num" val="0"/>
        <cfvo type="num" val="7"/>
        <color theme="4"/>
      </dataBar>
      <extLst>
        <ext xmlns:x14="http://schemas.microsoft.com/office/spreadsheetml/2009/9/main" uri="{B025F937-C7B1-47D3-B67F-A62EFF666E3E}">
          <x14:id>{B764CB52-36B1-426A-8AEB-3976959C1B29}</x14:id>
        </ext>
      </extLst>
    </cfRule>
  </conditionalFormatting>
  <dataValidations count="1">
    <dataValidation type="list" allowBlank="1" showInputMessage="1" showErrorMessage="1" sqref="F7:F26" xr:uid="{FAD07B24-BED4-42DC-BC62-D9BF9A01B010}">
      <formula1>"ja,nee"</formula1>
    </dataValidation>
  </dataValidations>
  <pageMargins left="0.7" right="0.7" top="0.75" bottom="0.75" header="0.3" footer="0.3"/>
  <pageSetup paperSize="9" orientation="portrait" horizontalDpi="4294967293" verticalDpi="4294967293" r:id="rId1"/>
  <drawing r:id="rId2"/>
  <extLst>
    <ext xmlns:x14="http://schemas.microsoft.com/office/spreadsheetml/2009/9/main" uri="{78C0D931-6437-407d-A8EE-F0AAD7539E65}">
      <x14:conditionalFormattings>
        <x14:conditionalFormatting xmlns:xm="http://schemas.microsoft.com/office/excel/2006/main">
          <x14:cfRule type="dataBar" id="{B764CB52-36B1-426A-8AEB-3976959C1B29}">
            <x14:dataBar minLength="0" maxLength="100" border="1" gradient="0">
              <x14:cfvo type="num">
                <xm:f>0</xm:f>
              </x14:cfvo>
              <x14:cfvo type="num">
                <xm:f>7</xm:f>
              </x14:cfvo>
              <x14:borderColor theme="4" tint="-0.249977111117893"/>
              <x14:negativeFillColor rgb="FFFF0000"/>
              <x14:axisColor rgb="FF000000"/>
            </x14:dataBar>
          </x14:cfRule>
          <xm:sqref>D27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F47C23D-2BB5-4CC2-BC27-401CB7ADE9BE}">
          <x14:formula1>
            <xm:f>Lists!$A$56:$A$64</xm:f>
          </x14:formula1>
          <xm:sqref>E7:E26</xm:sqref>
        </x14:dataValidation>
        <x14:dataValidation type="list" allowBlank="1" showInputMessage="1" showErrorMessage="1" xr:uid="{5169D752-5737-40A2-BB8D-3867A4C05CBE}">
          <x14:formula1>
            <xm:f>Lists!$A$74:$A$76</xm:f>
          </x14:formula1>
          <xm:sqref>G7:G26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63D98-59FA-4FE1-B58F-B6912F221017}">
  <dimension ref="A1:B76"/>
  <sheetViews>
    <sheetView topLeftCell="A69" workbookViewId="0">
      <selection activeCell="A18" sqref="A18"/>
    </sheetView>
  </sheetViews>
  <sheetFormatPr defaultColWidth="8.625" defaultRowHeight="15" x14ac:dyDescent="0.25"/>
  <cols>
    <col min="1" max="1" width="24.25" style="20" bestFit="1" customWidth="1"/>
    <col min="2" max="2" width="46.5" style="20" customWidth="1"/>
    <col min="3" max="16384" width="8.625" style="21"/>
  </cols>
  <sheetData>
    <row r="1" spans="1:2" x14ac:dyDescent="0.25">
      <c r="A1" s="19" t="s">
        <v>0</v>
      </c>
    </row>
    <row r="2" spans="1:2" x14ac:dyDescent="0.25">
      <c r="A2" s="20" t="s">
        <v>72</v>
      </c>
      <c r="B2" s="20">
        <v>1</v>
      </c>
    </row>
    <row r="3" spans="1:2" x14ac:dyDescent="0.25">
      <c r="A3" s="20" t="s">
        <v>73</v>
      </c>
      <c r="B3" s="20">
        <v>2</v>
      </c>
    </row>
    <row r="4" spans="1:2" x14ac:dyDescent="0.25">
      <c r="A4" s="20" t="s">
        <v>74</v>
      </c>
      <c r="B4" s="20">
        <v>3</v>
      </c>
    </row>
    <row r="5" spans="1:2" x14ac:dyDescent="0.25">
      <c r="A5" s="20" t="s">
        <v>75</v>
      </c>
      <c r="B5" s="20">
        <v>4</v>
      </c>
    </row>
    <row r="6" spans="1:2" x14ac:dyDescent="0.25">
      <c r="A6" s="20" t="s">
        <v>76</v>
      </c>
      <c r="B6" s="20">
        <v>5</v>
      </c>
    </row>
    <row r="8" spans="1:2" x14ac:dyDescent="0.25">
      <c r="A8" s="19" t="s">
        <v>1</v>
      </c>
    </row>
    <row r="9" spans="1:2" ht="30" x14ac:dyDescent="0.25">
      <c r="A9" s="20" t="s">
        <v>77</v>
      </c>
      <c r="B9" s="20" t="s">
        <v>67</v>
      </c>
    </row>
    <row r="10" spans="1:2" ht="45" x14ac:dyDescent="0.25">
      <c r="A10" s="20" t="s">
        <v>78</v>
      </c>
      <c r="B10" s="20" t="s">
        <v>68</v>
      </c>
    </row>
    <row r="11" spans="1:2" ht="30" x14ac:dyDescent="0.25">
      <c r="A11" s="20" t="s">
        <v>79</v>
      </c>
      <c r="B11" s="20" t="s">
        <v>69</v>
      </c>
    </row>
    <row r="12" spans="1:2" ht="30" x14ac:dyDescent="0.25">
      <c r="A12" s="20" t="s">
        <v>80</v>
      </c>
      <c r="B12" s="20" t="s">
        <v>70</v>
      </c>
    </row>
    <row r="13" spans="1:2" ht="30" x14ac:dyDescent="0.25">
      <c r="A13" s="20" t="s">
        <v>81</v>
      </c>
      <c r="B13" s="20" t="s">
        <v>71</v>
      </c>
    </row>
    <row r="15" spans="1:2" ht="30" x14ac:dyDescent="0.25">
      <c r="A15" s="19" t="s">
        <v>19</v>
      </c>
    </row>
    <row r="16" spans="1:2" x14ac:dyDescent="0.25">
      <c r="A16" s="20" t="s">
        <v>82</v>
      </c>
    </row>
    <row r="17" spans="1:2" ht="30" x14ac:dyDescent="0.25">
      <c r="A17" s="20" t="s">
        <v>83</v>
      </c>
      <c r="B17" s="20" t="s">
        <v>113</v>
      </c>
    </row>
    <row r="18" spans="1:2" ht="45" x14ac:dyDescent="0.25">
      <c r="A18" s="20" t="s">
        <v>84</v>
      </c>
      <c r="B18" s="20" t="s">
        <v>66</v>
      </c>
    </row>
    <row r="19" spans="1:2" ht="45" x14ac:dyDescent="0.25">
      <c r="A19" s="20" t="s">
        <v>85</v>
      </c>
    </row>
    <row r="21" spans="1:2" x14ac:dyDescent="0.25">
      <c r="A21" s="19" t="s">
        <v>2</v>
      </c>
    </row>
    <row r="22" spans="1:2" x14ac:dyDescent="0.25">
      <c r="A22" s="20" t="s">
        <v>86</v>
      </c>
    </row>
    <row r="23" spans="1:2" x14ac:dyDescent="0.25">
      <c r="A23" s="20" t="s">
        <v>87</v>
      </c>
    </row>
    <row r="24" spans="1:2" x14ac:dyDescent="0.25">
      <c r="A24" s="20" t="s">
        <v>88</v>
      </c>
    </row>
    <row r="25" spans="1:2" x14ac:dyDescent="0.25">
      <c r="A25" s="20" t="s">
        <v>89</v>
      </c>
    </row>
    <row r="26" spans="1:2" x14ac:dyDescent="0.25">
      <c r="A26" s="20" t="s">
        <v>90</v>
      </c>
    </row>
    <row r="27" spans="1:2" x14ac:dyDescent="0.25">
      <c r="A27" s="20" t="s">
        <v>91</v>
      </c>
    </row>
    <row r="28" spans="1:2" x14ac:dyDescent="0.25">
      <c r="A28" s="20" t="s">
        <v>3</v>
      </c>
    </row>
    <row r="29" spans="1:2" x14ac:dyDescent="0.25">
      <c r="A29" s="20" t="s">
        <v>92</v>
      </c>
    </row>
    <row r="30" spans="1:2" x14ac:dyDescent="0.25">
      <c r="A30" s="20" t="s">
        <v>93</v>
      </c>
    </row>
    <row r="31" spans="1:2" x14ac:dyDescent="0.25">
      <c r="A31" s="20" t="s">
        <v>94</v>
      </c>
    </row>
    <row r="33" spans="1:2" x14ac:dyDescent="0.25">
      <c r="A33" s="19" t="s">
        <v>4</v>
      </c>
    </row>
    <row r="34" spans="1:2" x14ac:dyDescent="0.25">
      <c r="A34" s="20" t="s">
        <v>95</v>
      </c>
      <c r="B34" s="20">
        <v>1</v>
      </c>
    </row>
    <row r="35" spans="1:2" x14ac:dyDescent="0.25">
      <c r="A35" s="20" t="s">
        <v>96</v>
      </c>
      <c r="B35" s="20">
        <v>2</v>
      </c>
    </row>
    <row r="36" spans="1:2" x14ac:dyDescent="0.25">
      <c r="A36" s="20" t="s">
        <v>97</v>
      </c>
      <c r="B36" s="20">
        <v>3</v>
      </c>
    </row>
    <row r="38" spans="1:2" x14ac:dyDescent="0.25">
      <c r="A38" s="19" t="s">
        <v>5</v>
      </c>
    </row>
    <row r="39" spans="1:2" x14ac:dyDescent="0.25">
      <c r="A39" s="20" t="s">
        <v>98</v>
      </c>
      <c r="B39" s="20">
        <v>1</v>
      </c>
    </row>
    <row r="40" spans="1:2" x14ac:dyDescent="0.25">
      <c r="A40" s="20" t="s">
        <v>99</v>
      </c>
      <c r="B40" s="20">
        <v>2</v>
      </c>
    </row>
    <row r="41" spans="1:2" x14ac:dyDescent="0.25">
      <c r="A41" s="20" t="s">
        <v>100</v>
      </c>
      <c r="B41" s="20">
        <v>3</v>
      </c>
    </row>
    <row r="43" spans="1:2" x14ac:dyDescent="0.25">
      <c r="A43" s="19" t="s">
        <v>6</v>
      </c>
    </row>
    <row r="44" spans="1:2" x14ac:dyDescent="0.25">
      <c r="A44" s="38" t="s">
        <v>7</v>
      </c>
      <c r="B44" s="20" t="s">
        <v>101</v>
      </c>
    </row>
    <row r="45" spans="1:2" x14ac:dyDescent="0.25">
      <c r="A45" s="38" t="s">
        <v>8</v>
      </c>
      <c r="B45" s="20" t="s">
        <v>101</v>
      </c>
    </row>
    <row r="46" spans="1:2" x14ac:dyDescent="0.25">
      <c r="A46" s="38" t="s">
        <v>9</v>
      </c>
      <c r="B46" s="20" t="s">
        <v>101</v>
      </c>
    </row>
    <row r="47" spans="1:2" x14ac:dyDescent="0.25">
      <c r="A47" s="38" t="s">
        <v>10</v>
      </c>
      <c r="B47" s="20" t="s">
        <v>101</v>
      </c>
    </row>
    <row r="48" spans="1:2" x14ac:dyDescent="0.25">
      <c r="A48" s="38" t="s">
        <v>11</v>
      </c>
      <c r="B48" s="20" t="s">
        <v>101</v>
      </c>
    </row>
    <row r="49" spans="1:2" x14ac:dyDescent="0.25">
      <c r="A49" s="38" t="s">
        <v>12</v>
      </c>
      <c r="B49" s="20" t="s">
        <v>102</v>
      </c>
    </row>
    <row r="50" spans="1:2" x14ac:dyDescent="0.25">
      <c r="A50" s="38" t="s">
        <v>13</v>
      </c>
      <c r="B50" s="20" t="s">
        <v>103</v>
      </c>
    </row>
    <row r="51" spans="1:2" x14ac:dyDescent="0.25">
      <c r="A51" s="38" t="s">
        <v>14</v>
      </c>
      <c r="B51" s="20" t="s">
        <v>103</v>
      </c>
    </row>
    <row r="52" spans="1:2" x14ac:dyDescent="0.25">
      <c r="A52" s="38" t="s">
        <v>15</v>
      </c>
      <c r="B52" s="20" t="s">
        <v>103</v>
      </c>
    </row>
    <row r="53" spans="1:2" x14ac:dyDescent="0.25">
      <c r="A53" s="38" t="s">
        <v>16</v>
      </c>
      <c r="B53" s="20" t="s">
        <v>16</v>
      </c>
    </row>
    <row r="55" spans="1:2" x14ac:dyDescent="0.25">
      <c r="A55" s="19" t="s">
        <v>17</v>
      </c>
    </row>
    <row r="56" spans="1:2" x14ac:dyDescent="0.25">
      <c r="A56" s="20" t="s">
        <v>104</v>
      </c>
    </row>
    <row r="57" spans="1:2" x14ac:dyDescent="0.25">
      <c r="A57" s="20" t="s">
        <v>105</v>
      </c>
    </row>
    <row r="58" spans="1:2" x14ac:dyDescent="0.25">
      <c r="A58" s="20" t="s">
        <v>106</v>
      </c>
    </row>
    <row r="59" spans="1:2" x14ac:dyDescent="0.25">
      <c r="A59" s="20" t="s">
        <v>107</v>
      </c>
    </row>
    <row r="60" spans="1:2" x14ac:dyDescent="0.25">
      <c r="A60" s="20" t="s">
        <v>108</v>
      </c>
    </row>
    <row r="61" spans="1:2" x14ac:dyDescent="0.25">
      <c r="A61" s="20" t="s">
        <v>109</v>
      </c>
    </row>
    <row r="62" spans="1:2" x14ac:dyDescent="0.25">
      <c r="A62" s="20" t="s">
        <v>110</v>
      </c>
    </row>
    <row r="63" spans="1:2" x14ac:dyDescent="0.25">
      <c r="A63" s="20" t="s">
        <v>111</v>
      </c>
    </row>
    <row r="64" spans="1:2" x14ac:dyDescent="0.25">
      <c r="A64" s="20" t="s">
        <v>112</v>
      </c>
    </row>
    <row r="66" spans="1:2" x14ac:dyDescent="0.25">
      <c r="A66" s="19" t="s">
        <v>20</v>
      </c>
    </row>
    <row r="67" spans="1:2" x14ac:dyDescent="0.25">
      <c r="A67" s="20" t="s">
        <v>21</v>
      </c>
      <c r="B67" s="20">
        <v>100</v>
      </c>
    </row>
    <row r="68" spans="1:2" x14ac:dyDescent="0.25">
      <c r="A68" s="20" t="s">
        <v>22</v>
      </c>
      <c r="B68" s="20">
        <v>1000</v>
      </c>
    </row>
    <row r="69" spans="1:2" x14ac:dyDescent="0.25">
      <c r="A69" s="20" t="s">
        <v>23</v>
      </c>
      <c r="B69" s="20">
        <v>10000</v>
      </c>
    </row>
    <row r="70" spans="1:2" x14ac:dyDescent="0.25">
      <c r="A70" s="20" t="s">
        <v>24</v>
      </c>
      <c r="B70" s="20">
        <v>100000</v>
      </c>
    </row>
    <row r="71" spans="1:2" x14ac:dyDescent="0.25">
      <c r="A71" s="20" t="s">
        <v>25</v>
      </c>
      <c r="B71" s="20">
        <v>1000000</v>
      </c>
    </row>
    <row r="73" spans="1:2" x14ac:dyDescent="0.25">
      <c r="A73" s="19" t="s">
        <v>28</v>
      </c>
    </row>
    <row r="74" spans="1:2" x14ac:dyDescent="0.25">
      <c r="A74" s="20" t="s">
        <v>29</v>
      </c>
    </row>
    <row r="75" spans="1:2" x14ac:dyDescent="0.25">
      <c r="A75" s="20" t="s">
        <v>30</v>
      </c>
    </row>
    <row r="76" spans="1:2" x14ac:dyDescent="0.25">
      <c r="A76" s="20" t="s">
        <v>31</v>
      </c>
    </row>
  </sheetData>
  <pageMargins left="0.7" right="0.7" top="0.75" bottom="0.75" header="0.3" footer="0.3"/>
  <pageSetup paperSize="9"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28BB3C0987A44FA3A2EF74F85B4D97" ma:contentTypeVersion="12" ma:contentTypeDescription="Create a new document." ma:contentTypeScope="" ma:versionID="c1fffb641820e370c6397aaf48b99a19">
  <xsd:schema xmlns:xsd="http://www.w3.org/2001/XMLSchema" xmlns:xs="http://www.w3.org/2001/XMLSchema" xmlns:p="http://schemas.microsoft.com/office/2006/metadata/properties" xmlns:ns2="dc28323d-943c-4987-8474-67e64cfb70bd" xmlns:ns3="5142f5d0-0d36-4255-a7f4-0569ba42ea0e" targetNamespace="http://schemas.microsoft.com/office/2006/metadata/properties" ma:root="true" ma:fieldsID="5f7b4ffcc9c587b43f8f92f54b48f803" ns2:_="" ns3:_="">
    <xsd:import namespace="dc28323d-943c-4987-8474-67e64cfb70bd"/>
    <xsd:import namespace="5142f5d0-0d36-4255-a7f4-0569ba42ea0e"/>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8323d-943c-4987-8474-67e64cfb70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42f5d0-0d36-4255-a7f4-0569ba42ea0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5BD3B0-2371-4E8B-AC59-91ABE988C5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8323d-943c-4987-8474-67e64cfb70bd"/>
    <ds:schemaRef ds:uri="5142f5d0-0d36-4255-a7f4-0569ba42ea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9A5294-690D-4E34-B47F-6A7529A65B3D}">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2006/metadata/properties"/>
    <ds:schemaRef ds:uri="http://purl.org/dc/dcmitype/"/>
    <ds:schemaRef ds:uri="2cb06987-34e3-40c3-b9bf-8839fcadee35"/>
    <ds:schemaRef ds:uri="http://schemas.microsoft.com/office/infopath/2007/PartnerControls"/>
    <ds:schemaRef ds:uri="5142f5d0-0d36-4255-a7f4-0569ba42ea0e"/>
    <ds:schemaRef ds:uri="http://www.w3.org/XML/1998/namespace"/>
  </ds:schemaRefs>
</ds:datastoreItem>
</file>

<file path=customXml/itemProps3.xml><?xml version="1.0" encoding="utf-8"?>
<ds:datastoreItem xmlns:ds="http://schemas.openxmlformats.org/officeDocument/2006/customXml" ds:itemID="{2B650397-810A-48CC-8D47-A90526188E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1. Project overview</vt:lpstr>
      <vt:lpstr>2. Risk</vt:lpstr>
      <vt:lpstr>3. Measures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Lennart Huizing</dc:creator>
  <cp:lastModifiedBy>Boelen, F.L.A. (Florens, Student B-IDE)</cp:lastModifiedBy>
  <dcterms:created xsi:type="dcterms:W3CDTF">2021-03-31T10:33:08Z</dcterms:created>
  <dcterms:modified xsi:type="dcterms:W3CDTF">2024-06-18T08:36:00Z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0x010100D028BB3C0987A44FA3A2EF74F85B4D97</vt:lpwstr>
  </property>
</Properties>
</file>